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comments3.xml><?xml version="1.0" encoding="utf-8"?>
<comments xmlns="http://schemas.openxmlformats.org/spreadsheetml/2006/main">
  <authors>
    <author>mkralik</author>
  </authors>
  <commentList>
    <comment ref="D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5.razini planiranja</t>
        </r>
      </text>
    </comment>
    <comment ref="L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  <comment ref="M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</commentList>
</comments>
</file>

<file path=xl/sharedStrings.xml><?xml version="1.0" encoding="utf-8"?>
<sst xmlns="http://schemas.openxmlformats.org/spreadsheetml/2006/main" count="269" uniqueCount="153">
  <si>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</si>
  <si>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</si>
  <si>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</si>
  <si>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</si>
  <si>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</si>
  <si>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</si>
  <si>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</si>
  <si>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</si>
  <si>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</si>
  <si>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</si>
  <si>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</si>
  <si>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</si>
  <si>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</si>
  <si>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</si>
  <si>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</si>
  <si>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</si>
  <si>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</si>
  <si>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</si>
  <si>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</si>
  <si>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Ukupno (po izvorima)</t>
  </si>
  <si>
    <t>Šifra</t>
  </si>
  <si>
    <t>Naziv</t>
  </si>
  <si>
    <t>Donacije</t>
  </si>
  <si>
    <t>Materijalni rashodi</t>
  </si>
  <si>
    <t>Naknade troškova zaposlenima</t>
  </si>
  <si>
    <t>Rashodi za materijal i energiju</t>
  </si>
  <si>
    <t>Rashodi za usluge</t>
  </si>
  <si>
    <t>Ostali financijski rashodi</t>
  </si>
  <si>
    <t>Postrojenja i oprema</t>
  </si>
  <si>
    <t>Rashodi za nabavu nefinancijske imovine</t>
  </si>
  <si>
    <t>Knjige, umjetnička djela i ostale izložbene vrijednosti</t>
  </si>
  <si>
    <t>OPĆI DIO</t>
  </si>
  <si>
    <t>PRIHODI UKUPNO</t>
  </si>
  <si>
    <t>RASHODI UKUPNO</t>
  </si>
  <si>
    <t>FINANCIRANJE OSNOVNOG ŠKOLSTVA PREMA MINIMALNOM STANDARDU</t>
  </si>
  <si>
    <t>Program 7006</t>
  </si>
  <si>
    <t>Rashodi za nabavu proizvedene dugotrajne imovine</t>
  </si>
  <si>
    <t>Uredska oprema i namještaj</t>
  </si>
  <si>
    <t>K 7006 03</t>
  </si>
  <si>
    <t>INVESTICIJSKO ODRŽAVANJE OBJEKATA I OPREME U OSNOVNOM ŠKOLSTVU</t>
  </si>
  <si>
    <t>Rashodi poslovanja</t>
  </si>
  <si>
    <t>Usluge tekućeg i investicijskog održavanja</t>
  </si>
  <si>
    <t>A 7006 04</t>
  </si>
  <si>
    <t>FINANCIRANJE OPĆIH TROŠKOVA OSNOVNOG ŠKOLSTVA</t>
  </si>
  <si>
    <t>Službena putovanja</t>
  </si>
  <si>
    <t>Stručno usavršavanje zaposlenika</t>
  </si>
  <si>
    <t>Energija</t>
  </si>
  <si>
    <t>Usluge telefona, pošte i prijevoza</t>
  </si>
  <si>
    <t>Komunalne usluge</t>
  </si>
  <si>
    <t>Ostale usluge</t>
  </si>
  <si>
    <t>Članarine</t>
  </si>
  <si>
    <t>Financijski rashodi</t>
  </si>
  <si>
    <t>FINANCIRANJE STVARNIH TROŠKOVA OSNOVNOG ŠKOLSTVA</t>
  </si>
  <si>
    <t>Materijal i sirovine</t>
  </si>
  <si>
    <t>Program 7008</t>
  </si>
  <si>
    <t>K 7008 04</t>
  </si>
  <si>
    <t>SUFINANCIRANJE OPREMANJA ŠKOLSKIH KNJIŽNICA OBAVEZNOM ŠKOLSKOM LEKTIROM OSNOVNIH ŠKOLA</t>
  </si>
  <si>
    <t>Knjige</t>
  </si>
  <si>
    <t>2017.</t>
  </si>
  <si>
    <t>Pozicija</t>
  </si>
  <si>
    <t>Dnevnice za službeni put u zemlji</t>
  </si>
  <si>
    <t>Naknade za smještaj na sl.putu u zemlji</t>
  </si>
  <si>
    <t>Naknade za prijevoz na sl.putu u zemlji</t>
  </si>
  <si>
    <t>Seminari, savjetovanja, simpoziji</t>
  </si>
  <si>
    <t>Uredski materijal I ostali materijalni rashodi</t>
  </si>
  <si>
    <t xml:space="preserve">Uredski materijal                  </t>
  </si>
  <si>
    <t>Literatura (publikacije,časopisi, glasila i ostalo)</t>
  </si>
  <si>
    <t>Materijal I sredstva za čišćenje i održavanje</t>
  </si>
  <si>
    <t>Materijal za higijenske potrebe i njegu</t>
  </si>
  <si>
    <t>Ostali materijal za potrebe redovnog poslovanja</t>
  </si>
  <si>
    <t>Električna energija</t>
  </si>
  <si>
    <t>Plin</t>
  </si>
  <si>
    <t>Motorni benzin I dizel gorivo</t>
  </si>
  <si>
    <t>Materijal I dijelovi za tekuće i investicijsko održavanje</t>
  </si>
  <si>
    <t>Mat. i dijelovi za tek. i  inv.održ.građevinskih objekata</t>
  </si>
  <si>
    <t>Mat. i dijelovi za tek. i inv.održ.postrojenja i opreme</t>
  </si>
  <si>
    <t>Usluge telefona, pošte I prijevoza</t>
  </si>
  <si>
    <t>Usluge telefona, telefaxa</t>
  </si>
  <si>
    <t>Usluge interneta</t>
  </si>
  <si>
    <t>Poštarine</t>
  </si>
  <si>
    <t>Usluge tek. i inv. održ. građevinskih objekata</t>
  </si>
  <si>
    <t>Usluge tek. I inv. održ. postrojenja I opreme</t>
  </si>
  <si>
    <t>Opskrba vodom</t>
  </si>
  <si>
    <t>Iznošenje I odvoz smeća</t>
  </si>
  <si>
    <t>Deratizacija I dezinsekcija</t>
  </si>
  <si>
    <t>Ostale komunalne usluge</t>
  </si>
  <si>
    <t>Zdravstvene usluge</t>
  </si>
  <si>
    <t>Obvezni i preventivni zdravstv.pregledi zaposlenika</t>
  </si>
  <si>
    <t>Intelektualne I osobne usluge</t>
  </si>
  <si>
    <t>Ostale intelektualne usluge</t>
  </si>
  <si>
    <t>Tuzemne članarine</t>
  </si>
  <si>
    <t>Ostali nespomenuti rashodi poslovnja</t>
  </si>
  <si>
    <t xml:space="preserve">Ostali nespomenuti rashodi </t>
  </si>
  <si>
    <t>Bankarske usluge I usluge platnog prometa</t>
  </si>
  <si>
    <t>Prijevoz učenika</t>
  </si>
  <si>
    <t>Sitan inventar i auto gume</t>
  </si>
  <si>
    <t>Knjige u knjižnicama</t>
  </si>
  <si>
    <t>FINANCIRANJE OSNOVNOG ŠKOLSTVA IZNAD MINIMALNOG STANDARDA</t>
  </si>
  <si>
    <t>Program</t>
  </si>
  <si>
    <t>OSNOVNO ŠKOLSTVO-VLASTITI I MINISTARSTVO</t>
  </si>
  <si>
    <t>A 1008</t>
  </si>
  <si>
    <t>ŠKOLSKI SPORTSKI KLUB</t>
  </si>
  <si>
    <t>Prihodi od nef. imovine i nadokn. šteta s osnova osiguranja</t>
  </si>
  <si>
    <t>ŠKOLSKA KUHINJA</t>
  </si>
  <si>
    <t>A 1017</t>
  </si>
  <si>
    <t>OSTALI VLASTITI PRIHODI</t>
  </si>
  <si>
    <t>A 1022</t>
  </si>
  <si>
    <t>Namirnice</t>
  </si>
  <si>
    <t>Ostale usluge za komunik.i prijevoz</t>
  </si>
  <si>
    <t>Sitan inventar</t>
  </si>
  <si>
    <t>A 1012</t>
  </si>
  <si>
    <t>VOLONTERI</t>
  </si>
  <si>
    <t>Naknade troš.osobama izvan radnog vrem.</t>
  </si>
  <si>
    <t>Naknade ostalih troškova</t>
  </si>
  <si>
    <t>Naknade troš.osob.izvan radnog odnosa</t>
  </si>
  <si>
    <t>Usluge tek. i inv. održ. opreme</t>
  </si>
  <si>
    <t>Računala i računalna oprema</t>
  </si>
  <si>
    <t>67111 (županija)</t>
  </si>
  <si>
    <t>Namjenski primici od zaduživanja i fin.imovine</t>
  </si>
  <si>
    <t>Namjenski primici od zaduživanja i financijske imovine</t>
  </si>
  <si>
    <t>Ukupno prihodi i primici za 2017.</t>
  </si>
  <si>
    <t>2018.</t>
  </si>
  <si>
    <t>PROJEKCIJA PLANA ZA 2018.</t>
  </si>
  <si>
    <t>Ukupno prihodi i primici za 2018.</t>
  </si>
  <si>
    <t>Usluge tek. i inv. održ. građ. objekata</t>
  </si>
  <si>
    <r>
      <t xml:space="preserve">PLAN RASHODA I IZDATAKA ZA </t>
    </r>
    <r>
      <rPr>
        <b/>
        <sz val="14"/>
        <color indexed="17"/>
        <rFont val="Arial"/>
        <family val="2"/>
      </rPr>
      <t>OŠ IVANA BRNJIKA SLOVAKA</t>
    </r>
  </si>
  <si>
    <t>Ostale računalne usluge</t>
  </si>
  <si>
    <t>Računalne usluge</t>
  </si>
  <si>
    <t>Ostale nespomenute usluge</t>
  </si>
  <si>
    <t>Reprezentacija</t>
  </si>
  <si>
    <t>Rashodi protokola</t>
  </si>
  <si>
    <t>Ostali nespomenuti financijski rashodi</t>
  </si>
  <si>
    <t>A 1013</t>
  </si>
  <si>
    <t>POMAGAČI U NASTAVI</t>
  </si>
  <si>
    <t>Usluge banaka</t>
  </si>
  <si>
    <r>
      <t xml:space="preserve">PLAN PRIHODA I PRIMITAKA ZA </t>
    </r>
    <r>
      <rPr>
        <b/>
        <sz val="14"/>
        <color indexed="17"/>
        <rFont val="Arial"/>
        <family val="2"/>
      </rPr>
      <t>OŠ OŠ IVANA BRNJIKA SLOVAKA</t>
    </r>
  </si>
  <si>
    <t>PRIJEDLOG PLANA ZA 2017.</t>
  </si>
  <si>
    <t>PROJEKCIJA PLANA ZA 2019.</t>
  </si>
  <si>
    <t>Ostali materijal za potrebe red.posl.</t>
  </si>
  <si>
    <t>Ostali materijal za potrebe red.poslovanja</t>
  </si>
  <si>
    <t>Službena, radna i zaštitna odjeća i obuća</t>
  </si>
  <si>
    <t>Zakupnine i najamnine za opremu</t>
  </si>
  <si>
    <t>Zakupnine i najamnine</t>
  </si>
  <si>
    <t>Obvezni i zdravstveni pregled zaposlenika</t>
  </si>
  <si>
    <t>Pristojbe i naknade</t>
  </si>
  <si>
    <t>Ostale pristojbe i naknade</t>
  </si>
  <si>
    <t>Ostali nespomenuti rashodi</t>
  </si>
  <si>
    <t>Prijedlog plana 
za 2017.</t>
  </si>
  <si>
    <t>Projekcija plana
za 2018.</t>
  </si>
  <si>
    <t>Projekcija plana 
za 2019.</t>
  </si>
  <si>
    <r>
      <t xml:space="preserve">PRIJEDLOG FINANCIJSKOG PLANA </t>
    </r>
    <r>
      <rPr>
        <b/>
        <sz val="14"/>
        <color indexed="17"/>
        <rFont val="Arial"/>
        <family val="2"/>
      </rPr>
      <t>OŠ OŠ IVANA BRNJIKA SLOVAKA</t>
    </r>
    <r>
      <rPr>
        <b/>
        <sz val="14"/>
        <color indexed="8"/>
        <rFont val="Arial"/>
        <family val="2"/>
      </rPr>
      <t xml:space="preserve">  ZA 2017. I                                                                                                                                                PROJEKCIJA PLANA ZA  2018. I 2019. GODINU</t>
    </r>
  </si>
  <si>
    <t>2019.</t>
  </si>
  <si>
    <t>Ukupno prihodi i primici za 2019.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</si>
</sst>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  <numFmt numFmtId="179" formatCode="&quot;Da&quot;;&quot;Da&quot;;&quot;Ne&quot;"/>
    <numFmt numFmtId="180" formatCode="&quot;Istinito&quot;;&quot;Istinito&quot;;&quot;Neistinito&quot;"/>
    <numFmt numFmtId="181" formatCode="&quot;Uključeno&quot;;&quot;Uključeno&quot;;&quot;Isključeno&quot;"/>
    <numFmt numFmtId="182" formatCode="#,##0.00_ ;\-#,##0.00\ "/>
    <numFmt numFmtId="183" formatCode="#,##0.00;[Red]#,##0.00"/>
  </numFmts>
  <fonts count="7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4"/>
      <color indexed="17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7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8" fillId="44" borderId="7" applyNumberFormat="0" applyAlignment="0" applyProtection="0"/>
    <xf numFmtId="0" fontId="59" fillId="44" borderId="8" applyNumberFormat="0" applyAlignment="0" applyProtection="0"/>
    <xf numFmtId="0" fontId="15" fillId="0" borderId="9" applyNumberFormat="0" applyFill="0" applyAlignment="0" applyProtection="0"/>
    <xf numFmtId="0" fontId="60" fillId="4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4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5" fillId="46" borderId="0" applyNumberFormat="0" applyBorder="0" applyAlignment="0" applyProtection="0"/>
    <xf numFmtId="0" fontId="0" fillId="4" borderId="13" applyNumberFormat="0" applyFont="0" applyAlignment="0" applyProtection="0"/>
    <xf numFmtId="0" fontId="21" fillId="0" borderId="0">
      <alignment/>
      <protection/>
    </xf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6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7" fillId="47" borderId="1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9" xfId="0" applyNumberFormat="1" applyFont="1" applyBorder="1" applyAlignment="1">
      <alignment wrapText="1"/>
    </xf>
    <xf numFmtId="3" fontId="21" fillId="0" borderId="2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1" xfId="0" applyFont="1" applyBorder="1" applyAlignment="1" quotePrefix="1">
      <alignment horizontal="left" vertical="center" wrapText="1"/>
    </xf>
    <xf numFmtId="0" fontId="30" fillId="0" borderId="21" xfId="0" applyFont="1" applyBorder="1" applyAlignment="1" quotePrefix="1">
      <alignment horizontal="center" vertical="center" wrapText="1"/>
    </xf>
    <xf numFmtId="0" fontId="27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2" xfId="0" applyFont="1" applyBorder="1" applyAlignment="1" quotePrefix="1">
      <alignment horizontal="left" wrapText="1"/>
    </xf>
    <xf numFmtId="0" fontId="34" fillId="0" borderId="21" xfId="0" applyFont="1" applyBorder="1" applyAlignment="1" quotePrefix="1">
      <alignment horizontal="left" wrapText="1"/>
    </xf>
    <xf numFmtId="0" fontId="34" fillId="0" borderId="21" xfId="0" applyFont="1" applyBorder="1" applyAlignment="1" quotePrefix="1">
      <alignment horizontal="center" wrapText="1"/>
    </xf>
    <xf numFmtId="0" fontId="34" fillId="0" borderId="21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24" xfId="0" applyFont="1" applyBorder="1" applyAlignment="1">
      <alignment horizontal="center" vertical="center" wrapText="1"/>
    </xf>
    <xf numFmtId="0" fontId="21" fillId="0" borderId="21" xfId="0" applyNumberFormat="1" applyFont="1" applyFill="1" applyBorder="1" applyAlignment="1" applyProtection="1">
      <alignment/>
      <protection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36" fillId="0" borderId="21" xfId="0" applyNumberFormat="1" applyFont="1" applyFill="1" applyBorder="1" applyAlignment="1" applyProtection="1">
      <alignment wrapText="1"/>
      <protection/>
    </xf>
    <xf numFmtId="0" fontId="34" fillId="0" borderId="21" xfId="0" applyFont="1" applyBorder="1" applyAlignment="1" quotePrefix="1">
      <alignment horizontal="left"/>
    </xf>
    <xf numFmtId="0" fontId="34" fillId="0" borderId="21" xfId="0" applyNumberFormat="1" applyFont="1" applyFill="1" applyBorder="1" applyAlignment="1" applyProtection="1">
      <alignment wrapText="1"/>
      <protection/>
    </xf>
    <xf numFmtId="0" fontId="36" fillId="0" borderId="21" xfId="0" applyNumberFormat="1" applyFont="1" applyFill="1" applyBorder="1" applyAlignment="1" applyProtection="1">
      <alignment horizontal="center" wrapText="1"/>
      <protection/>
    </xf>
    <xf numFmtId="0" fontId="35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9" borderId="25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right" vertical="top" wrapText="1"/>
    </xf>
    <xf numFmtId="1" fontId="22" fillId="0" borderId="26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40" fillId="0" borderId="0" xfId="0" applyFont="1" applyFill="1" applyBorder="1" applyAlignment="1">
      <alignment horizontal="center" vertical="top"/>
    </xf>
    <xf numFmtId="0" fontId="40" fillId="0" borderId="0" xfId="0" applyFont="1" applyFill="1" applyBorder="1" applyAlignment="1">
      <alignment vertical="top"/>
    </xf>
    <xf numFmtId="0" fontId="40" fillId="0" borderId="0" xfId="0" applyFont="1" applyFill="1" applyBorder="1" applyAlignment="1">
      <alignment vertical="top" wrapText="1"/>
    </xf>
    <xf numFmtId="3" fontId="40" fillId="0" borderId="0" xfId="0" applyNumberFormat="1" applyFont="1" applyFill="1" applyBorder="1" applyAlignment="1">
      <alignment horizontal="center" vertical="top"/>
    </xf>
    <xf numFmtId="4" fontId="25" fillId="0" borderId="0" xfId="0" applyNumberFormat="1" applyFont="1" applyFill="1" applyBorder="1" applyAlignment="1" applyProtection="1">
      <alignment/>
      <protection/>
    </xf>
    <xf numFmtId="4" fontId="40" fillId="0" borderId="0" xfId="0" applyNumberFormat="1" applyFont="1" applyFill="1" applyBorder="1" applyAlignment="1">
      <alignment vertical="top" wrapText="1"/>
    </xf>
    <xf numFmtId="4" fontId="41" fillId="0" borderId="0" xfId="0" applyNumberFormat="1" applyFont="1" applyFill="1" applyBorder="1" applyAlignment="1">
      <alignment vertical="top" wrapText="1"/>
    </xf>
    <xf numFmtId="178" fontId="40" fillId="0" borderId="0" xfId="103" applyNumberFormat="1" applyFont="1" applyFill="1" applyBorder="1" applyAlignment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4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4" fontId="27" fillId="50" borderId="0" xfId="0" applyNumberFormat="1" applyFont="1" applyFill="1" applyBorder="1" applyAlignment="1" applyProtection="1">
      <alignment horizontal="center" vertical="center" wrapText="1"/>
      <protection/>
    </xf>
    <xf numFmtId="0" fontId="39" fillId="50" borderId="0" xfId="0" applyFont="1" applyFill="1" applyBorder="1" applyAlignment="1">
      <alignment vertical="top"/>
    </xf>
    <xf numFmtId="0" fontId="39" fillId="50" borderId="0" xfId="0" applyFont="1" applyFill="1" applyBorder="1" applyAlignment="1">
      <alignment vertical="top" wrapText="1"/>
    </xf>
    <xf numFmtId="178" fontId="39" fillId="50" borderId="0" xfId="103" applyNumberFormat="1" applyFont="1" applyFill="1" applyBorder="1" applyAlignment="1">
      <alignment wrapText="1"/>
    </xf>
    <xf numFmtId="0" fontId="40" fillId="13" borderId="0" xfId="0" applyFont="1" applyFill="1" applyBorder="1" applyAlignment="1">
      <alignment vertical="top"/>
    </xf>
    <xf numFmtId="0" fontId="40" fillId="13" borderId="0" xfId="0" applyFont="1" applyFill="1" applyBorder="1" applyAlignment="1">
      <alignment vertical="top" wrapText="1"/>
    </xf>
    <xf numFmtId="0" fontId="40" fillId="13" borderId="0" xfId="0" applyFont="1" applyFill="1" applyBorder="1" applyAlignment="1">
      <alignment vertical="top"/>
    </xf>
    <xf numFmtId="0" fontId="40" fillId="13" borderId="0" xfId="0" applyFont="1" applyFill="1" applyBorder="1" applyAlignment="1">
      <alignment horizontal="center" vertical="top"/>
    </xf>
    <xf numFmtId="0" fontId="40" fillId="13" borderId="0" xfId="0" applyFont="1" applyFill="1" applyBorder="1" applyAlignment="1">
      <alignment vertical="top" wrapText="1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4" fontId="40" fillId="0" borderId="0" xfId="0" applyNumberFormat="1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4" fontId="39" fillId="0" borderId="0" xfId="0" applyNumberFormat="1" applyFont="1" applyBorder="1" applyAlignment="1">
      <alignment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4" fontId="40" fillId="0" borderId="0" xfId="0" applyNumberFormat="1" applyFont="1" applyFill="1" applyBorder="1" applyAlignment="1">
      <alignment/>
    </xf>
    <xf numFmtId="4" fontId="40" fillId="0" borderId="0" xfId="0" applyNumberFormat="1" applyFont="1" applyFill="1" applyBorder="1" applyAlignment="1">
      <alignment vertical="top" wrapText="1"/>
    </xf>
    <xf numFmtId="0" fontId="40" fillId="0" borderId="0" xfId="0" applyFont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178" fontId="39" fillId="0" borderId="0" xfId="103" applyNumberFormat="1" applyFont="1" applyFill="1" applyBorder="1" applyAlignment="1">
      <alignment wrapText="1"/>
    </xf>
    <xf numFmtId="4" fontId="39" fillId="0" borderId="0" xfId="0" applyNumberFormat="1" applyFont="1" applyFill="1" applyBorder="1" applyAlignment="1">
      <alignment/>
    </xf>
    <xf numFmtId="0" fontId="39" fillId="0" borderId="0" xfId="0" applyFont="1" applyBorder="1" applyAlignment="1">
      <alignment horizontal="right"/>
    </xf>
    <xf numFmtId="0" fontId="39" fillId="0" borderId="0" xfId="0" applyFont="1" applyFill="1" applyBorder="1" applyAlignment="1">
      <alignment vertical="top"/>
    </xf>
    <xf numFmtId="0" fontId="39" fillId="0" borderId="0" xfId="0" applyFont="1" applyFill="1" applyBorder="1" applyAlignment="1">
      <alignment horizontal="center" vertical="top"/>
    </xf>
    <xf numFmtId="0" fontId="39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horizontal="right"/>
    </xf>
    <xf numFmtId="178" fontId="39" fillId="13" borderId="0" xfId="103" applyNumberFormat="1" applyFont="1" applyFill="1" applyBorder="1" applyAlignment="1">
      <alignment wrapText="1"/>
    </xf>
    <xf numFmtId="178" fontId="40" fillId="0" borderId="0" xfId="103" applyNumberFormat="1" applyFont="1" applyFill="1" applyBorder="1" applyAlignment="1">
      <alignment wrapText="1"/>
    </xf>
    <xf numFmtId="4" fontId="39" fillId="13" borderId="0" xfId="0" applyNumberFormat="1" applyFont="1" applyFill="1" applyBorder="1" applyAlignment="1">
      <alignment vertical="top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0" fontId="45" fillId="0" borderId="22" xfId="0" applyFont="1" applyBorder="1" applyAlignment="1">
      <alignment horizontal="left"/>
    </xf>
    <xf numFmtId="3" fontId="36" fillId="0" borderId="23" xfId="0" applyNumberFormat="1" applyFont="1" applyBorder="1" applyAlignment="1">
      <alignment horizontal="right"/>
    </xf>
    <xf numFmtId="3" fontId="36" fillId="0" borderId="23" xfId="0" applyNumberFormat="1" applyFont="1" applyFill="1" applyBorder="1" applyAlignment="1" applyProtection="1">
      <alignment horizontal="right" wrapText="1"/>
      <protection/>
    </xf>
    <xf numFmtId="3" fontId="36" fillId="0" borderId="22" xfId="0" applyNumberFormat="1" applyFont="1" applyBorder="1" applyAlignment="1">
      <alignment horizontal="right"/>
    </xf>
    <xf numFmtId="0" fontId="40" fillId="0" borderId="0" xfId="0" applyFont="1" applyFill="1" applyBorder="1" applyAlignment="1">
      <alignment vertical="top"/>
    </xf>
    <xf numFmtId="0" fontId="40" fillId="0" borderId="0" xfId="0" applyFont="1" applyFill="1" applyBorder="1" applyAlignment="1">
      <alignment horizontal="center" vertical="top"/>
    </xf>
    <xf numFmtId="0" fontId="40" fillId="0" borderId="0" xfId="0" applyFont="1" applyFill="1" applyBorder="1" applyAlignment="1">
      <alignment vertical="top" wrapText="1"/>
    </xf>
    <xf numFmtId="0" fontId="41" fillId="0" borderId="0" xfId="0" applyNumberFormat="1" applyFont="1" applyFill="1" applyBorder="1" applyAlignment="1" applyProtection="1">
      <alignment/>
      <protection/>
    </xf>
    <xf numFmtId="4" fontId="47" fillId="0" borderId="0" xfId="0" applyNumberFormat="1" applyFont="1" applyFill="1" applyBorder="1" applyAlignment="1" applyProtection="1">
      <alignment/>
      <protection/>
    </xf>
    <xf numFmtId="4" fontId="41" fillId="0" borderId="0" xfId="0" applyNumberFormat="1" applyFont="1" applyFill="1" applyBorder="1" applyAlignment="1" applyProtection="1">
      <alignment/>
      <protection/>
    </xf>
    <xf numFmtId="178" fontId="27" fillId="0" borderId="0" xfId="0" applyNumberFormat="1" applyFont="1" applyFill="1" applyBorder="1" applyAlignment="1" applyProtection="1">
      <alignment/>
      <protection/>
    </xf>
    <xf numFmtId="3" fontId="21" fillId="0" borderId="26" xfId="0" applyNumberFormat="1" applyFont="1" applyFill="1" applyBorder="1" applyAlignment="1">
      <alignment horizontal="right"/>
    </xf>
    <xf numFmtId="3" fontId="21" fillId="0" borderId="30" xfId="0" applyNumberFormat="1" applyFont="1" applyBorder="1" applyAlignment="1">
      <alignment horizontal="right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3" fontId="21" fillId="0" borderId="23" xfId="0" applyNumberFormat="1" applyFont="1" applyFill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21" fillId="0" borderId="35" xfId="0" applyNumberFormat="1" applyFont="1" applyFill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1" fillId="0" borderId="37" xfId="0" applyNumberFormat="1" applyFont="1" applyFill="1" applyBorder="1" applyAlignment="1">
      <alignment horizontal="right"/>
    </xf>
    <xf numFmtId="3" fontId="21" fillId="0" borderId="38" xfId="0" applyNumberFormat="1" applyFont="1" applyFill="1" applyBorder="1" applyAlignment="1">
      <alignment horizontal="right"/>
    </xf>
    <xf numFmtId="1" fontId="22" fillId="49" borderId="39" xfId="0" applyNumberFormat="1" applyFont="1" applyFill="1" applyBorder="1" applyAlignment="1">
      <alignment horizontal="left" wrapText="1"/>
    </xf>
    <xf numFmtId="1" fontId="22" fillId="0" borderId="30" xfId="0" applyNumberFormat="1" applyFont="1" applyBorder="1" applyAlignment="1">
      <alignment wrapText="1"/>
    </xf>
    <xf numFmtId="1" fontId="21" fillId="0" borderId="40" xfId="0" applyNumberFormat="1" applyFont="1" applyBorder="1" applyAlignment="1">
      <alignment horizontal="left" wrapText="1"/>
    </xf>
    <xf numFmtId="1" fontId="21" fillId="0" borderId="41" xfId="0" applyNumberFormat="1" applyFont="1" applyBorder="1" applyAlignment="1">
      <alignment horizontal="left" wrapText="1"/>
    </xf>
    <xf numFmtId="0" fontId="30" fillId="0" borderId="0" xfId="0" applyFont="1" applyBorder="1" applyAlignment="1" quotePrefix="1">
      <alignment horizontal="center" vertical="center" wrapText="1"/>
    </xf>
    <xf numFmtId="0" fontId="27" fillId="0" borderId="0" xfId="0" applyNumberFormat="1" applyFont="1" applyFill="1" applyBorder="1" applyAlignment="1" applyProtection="1" quotePrefix="1">
      <alignment horizontal="left" vertical="center"/>
      <protection/>
    </xf>
    <xf numFmtId="0" fontId="37" fillId="0" borderId="22" xfId="0" applyNumberFormat="1" applyFont="1" applyFill="1" applyBorder="1" applyAlignment="1" applyProtection="1" quotePrefix="1">
      <alignment horizontal="left" wrapText="1"/>
      <protection/>
    </xf>
    <xf numFmtId="0" fontId="38" fillId="0" borderId="21" xfId="0" applyNumberFormat="1" applyFont="1" applyFill="1" applyBorder="1" applyAlignment="1" applyProtection="1">
      <alignment wrapText="1"/>
      <protection/>
    </xf>
    <xf numFmtId="0" fontId="37" fillId="0" borderId="22" xfId="0" applyNumberFormat="1" applyFont="1" applyFill="1" applyBorder="1" applyAlignment="1" applyProtection="1">
      <alignment horizontal="left"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 wrapText="1"/>
      <protection/>
    </xf>
    <xf numFmtId="0" fontId="45" fillId="0" borderId="22" xfId="0" applyNumberFormat="1" applyFont="1" applyFill="1" applyBorder="1" applyAlignment="1" applyProtection="1">
      <alignment horizontal="left" wrapText="1"/>
      <protection/>
    </xf>
    <xf numFmtId="0" fontId="46" fillId="0" borderId="21" xfId="0" applyNumberFormat="1" applyFont="1" applyFill="1" applyBorder="1" applyAlignment="1" applyProtection="1">
      <alignment wrapText="1"/>
      <protection/>
    </xf>
    <xf numFmtId="0" fontId="46" fillId="0" borderId="21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22" xfId="0" applyNumberFormat="1" applyFont="1" applyFill="1" applyBorder="1" applyAlignment="1" applyProtection="1">
      <alignment horizontal="left" wrapText="1"/>
      <protection/>
    </xf>
    <xf numFmtId="0" fontId="36" fillId="0" borderId="21" xfId="0" applyNumberFormat="1" applyFont="1" applyFill="1" applyBorder="1" applyAlignment="1" applyProtection="1">
      <alignment wrapText="1"/>
      <protection/>
    </xf>
    <xf numFmtId="0" fontId="25" fillId="0" borderId="2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7" fillId="0" borderId="20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 applyProtection="1" quotePrefix="1">
      <alignment horizontal="left" wrapText="1"/>
      <protection/>
    </xf>
    <xf numFmtId="0" fontId="35" fillId="0" borderId="44" xfId="0" applyNumberFormat="1" applyFont="1" applyFill="1" applyBorder="1" applyAlignment="1" applyProtection="1">
      <alignment wrapText="1"/>
      <protection/>
    </xf>
    <xf numFmtId="3" fontId="22" fillId="0" borderId="20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3" fontId="22" fillId="0" borderId="43" xfId="0" applyNumberFormat="1" applyFont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bično_plannabave 2016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814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814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486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486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J13" sqref="J13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65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48" customHeight="1">
      <c r="A1" s="152" t="s">
        <v>150</v>
      </c>
      <c r="B1" s="152"/>
      <c r="C1" s="152"/>
      <c r="D1" s="152"/>
      <c r="E1" s="152"/>
      <c r="F1" s="152"/>
      <c r="G1" s="152"/>
      <c r="H1" s="152"/>
    </row>
    <row r="2" spans="1:8" s="46" customFormat="1" ht="26.25" customHeight="1">
      <c r="A2" s="152" t="s">
        <v>31</v>
      </c>
      <c r="B2" s="152"/>
      <c r="C2" s="152"/>
      <c r="D2" s="152"/>
      <c r="E2" s="152"/>
      <c r="F2" s="152"/>
      <c r="G2" s="153"/>
      <c r="H2" s="153"/>
    </row>
    <row r="3" spans="1:8" ht="25.5" customHeight="1">
      <c r="A3" s="152"/>
      <c r="B3" s="152"/>
      <c r="C3" s="152"/>
      <c r="D3" s="152"/>
      <c r="E3" s="152"/>
      <c r="F3" s="152"/>
      <c r="G3" s="152"/>
      <c r="H3" s="154"/>
    </row>
    <row r="4" spans="1:5" ht="9" customHeight="1">
      <c r="A4" s="47"/>
      <c r="B4" s="48"/>
      <c r="C4" s="48"/>
      <c r="D4" s="48"/>
      <c r="E4" s="48"/>
    </row>
    <row r="5" spans="1:9" ht="27.75" customHeight="1">
      <c r="A5" s="49"/>
      <c r="B5" s="50"/>
      <c r="C5" s="50"/>
      <c r="D5" s="51"/>
      <c r="E5" s="52"/>
      <c r="F5" s="53" t="s">
        <v>147</v>
      </c>
      <c r="G5" s="53" t="s">
        <v>148</v>
      </c>
      <c r="H5" s="54" t="s">
        <v>149</v>
      </c>
      <c r="I5" s="55"/>
    </row>
    <row r="6" spans="1:9" ht="27.75" customHeight="1">
      <c r="A6" s="157" t="s">
        <v>32</v>
      </c>
      <c r="B6" s="158"/>
      <c r="C6" s="158"/>
      <c r="D6" s="158"/>
      <c r="E6" s="159"/>
      <c r="F6" s="58">
        <f>SUM(F7:F8)</f>
        <v>590891</v>
      </c>
      <c r="G6" s="58">
        <f>SUM(G7:G8)</f>
        <v>590891</v>
      </c>
      <c r="H6" s="58">
        <f>SUM(H7:H8)</f>
        <v>590891</v>
      </c>
      <c r="I6" s="69"/>
    </row>
    <row r="7" spans="1:8" ht="22.5" customHeight="1">
      <c r="A7" s="150" t="s">
        <v>0</v>
      </c>
      <c r="B7" s="149"/>
      <c r="C7" s="149"/>
      <c r="D7" s="149"/>
      <c r="E7" s="151"/>
      <c r="F7" s="121">
        <v>589991</v>
      </c>
      <c r="G7" s="121">
        <v>589991</v>
      </c>
      <c r="H7" s="121">
        <v>589991</v>
      </c>
    </row>
    <row r="8" spans="1:8" ht="22.5" customHeight="1">
      <c r="A8" s="155" t="s">
        <v>1</v>
      </c>
      <c r="B8" s="151"/>
      <c r="C8" s="151"/>
      <c r="D8" s="151"/>
      <c r="E8" s="151"/>
      <c r="F8" s="121">
        <v>900</v>
      </c>
      <c r="G8" s="121">
        <v>900</v>
      </c>
      <c r="H8" s="121">
        <v>900</v>
      </c>
    </row>
    <row r="9" spans="1:8" ht="22.5" customHeight="1">
      <c r="A9" s="120" t="s">
        <v>33</v>
      </c>
      <c r="B9" s="56"/>
      <c r="C9" s="56"/>
      <c r="D9" s="56"/>
      <c r="E9" s="56"/>
      <c r="F9" s="57">
        <f>SUM(F10:F11)</f>
        <v>590891</v>
      </c>
      <c r="G9" s="57">
        <f>SUM(G10:G11)</f>
        <v>590891</v>
      </c>
      <c r="H9" s="57">
        <f>SUM(H10:H11)</f>
        <v>590891</v>
      </c>
    </row>
    <row r="10" spans="1:8" ht="22.5" customHeight="1">
      <c r="A10" s="148" t="s">
        <v>2</v>
      </c>
      <c r="B10" s="149"/>
      <c r="C10" s="149"/>
      <c r="D10" s="149"/>
      <c r="E10" s="156"/>
      <c r="F10" s="122">
        <v>587791</v>
      </c>
      <c r="G10" s="122">
        <v>587791</v>
      </c>
      <c r="H10" s="122">
        <v>587791</v>
      </c>
    </row>
    <row r="11" spans="1:8" ht="22.5" customHeight="1">
      <c r="A11" s="155" t="s">
        <v>3</v>
      </c>
      <c r="B11" s="151"/>
      <c r="C11" s="151"/>
      <c r="D11" s="151"/>
      <c r="E11" s="151"/>
      <c r="F11" s="122">
        <v>3100</v>
      </c>
      <c r="G11" s="122">
        <v>3100</v>
      </c>
      <c r="H11" s="122">
        <v>3100</v>
      </c>
    </row>
    <row r="12" spans="1:8" ht="22.5" customHeight="1">
      <c r="A12" s="148" t="s">
        <v>4</v>
      </c>
      <c r="B12" s="149"/>
      <c r="C12" s="149"/>
      <c r="D12" s="149"/>
      <c r="E12" s="149"/>
      <c r="F12" s="58">
        <f>+F6-F9</f>
        <v>0</v>
      </c>
      <c r="G12" s="58">
        <f>+G6-G9</f>
        <v>0</v>
      </c>
      <c r="H12" s="58">
        <f>+H6-H9</f>
        <v>0</v>
      </c>
    </row>
    <row r="13" spans="1:8" ht="25.5" customHeight="1">
      <c r="A13" s="152"/>
      <c r="B13" s="160"/>
      <c r="C13" s="160"/>
      <c r="D13" s="160"/>
      <c r="E13" s="160"/>
      <c r="F13" s="154"/>
      <c r="G13" s="154"/>
      <c r="H13" s="154"/>
    </row>
    <row r="14" spans="1:8" ht="27.75" customHeight="1">
      <c r="A14" s="49"/>
      <c r="B14" s="50"/>
      <c r="C14" s="50"/>
      <c r="D14" s="51"/>
      <c r="E14" s="52"/>
      <c r="F14" s="53" t="s">
        <v>147</v>
      </c>
      <c r="G14" s="53" t="s">
        <v>148</v>
      </c>
      <c r="H14" s="54" t="s">
        <v>149</v>
      </c>
    </row>
    <row r="15" spans="1:8" ht="22.5" customHeight="1">
      <c r="A15" s="161" t="s">
        <v>5</v>
      </c>
      <c r="B15" s="162"/>
      <c r="C15" s="162"/>
      <c r="D15" s="162"/>
      <c r="E15" s="163"/>
      <c r="F15" s="123">
        <v>0</v>
      </c>
      <c r="G15" s="123">
        <v>0</v>
      </c>
      <c r="H15" s="122">
        <v>0</v>
      </c>
    </row>
    <row r="16" spans="1:8" s="41" customFormat="1" ht="25.5" customHeight="1">
      <c r="A16" s="164"/>
      <c r="B16" s="160"/>
      <c r="C16" s="160"/>
      <c r="D16" s="160"/>
      <c r="E16" s="160"/>
      <c r="F16" s="154"/>
      <c r="G16" s="154"/>
      <c r="H16" s="154"/>
    </row>
    <row r="17" spans="1:8" s="41" customFormat="1" ht="27.75" customHeight="1">
      <c r="A17" s="49"/>
      <c r="B17" s="50"/>
      <c r="C17" s="50"/>
      <c r="D17" s="51"/>
      <c r="E17" s="52"/>
      <c r="F17" s="53" t="s">
        <v>147</v>
      </c>
      <c r="G17" s="53" t="s">
        <v>148</v>
      </c>
      <c r="H17" s="54" t="s">
        <v>149</v>
      </c>
    </row>
    <row r="18" spans="1:8" s="41" customFormat="1" ht="22.5" customHeight="1">
      <c r="A18" s="150" t="s">
        <v>6</v>
      </c>
      <c r="B18" s="149"/>
      <c r="C18" s="149"/>
      <c r="D18" s="149"/>
      <c r="E18" s="149"/>
      <c r="F18" s="121">
        <v>0</v>
      </c>
      <c r="G18" s="121">
        <v>0</v>
      </c>
      <c r="H18" s="121">
        <v>0</v>
      </c>
    </row>
    <row r="19" spans="1:8" s="41" customFormat="1" ht="22.5" customHeight="1">
      <c r="A19" s="150" t="s">
        <v>7</v>
      </c>
      <c r="B19" s="149"/>
      <c r="C19" s="149"/>
      <c r="D19" s="149"/>
      <c r="E19" s="149"/>
      <c r="F19" s="121">
        <v>0</v>
      </c>
      <c r="G19" s="121">
        <v>0</v>
      </c>
      <c r="H19" s="121">
        <v>0</v>
      </c>
    </row>
    <row r="20" spans="1:8" s="41" customFormat="1" ht="22.5" customHeight="1">
      <c r="A20" s="148" t="s">
        <v>8</v>
      </c>
      <c r="B20" s="149"/>
      <c r="C20" s="149"/>
      <c r="D20" s="149"/>
      <c r="E20" s="149"/>
      <c r="F20" s="121">
        <v>0</v>
      </c>
      <c r="G20" s="121">
        <v>0</v>
      </c>
      <c r="H20" s="121">
        <v>0</v>
      </c>
    </row>
    <row r="21" spans="1:8" s="41" customFormat="1" ht="15" customHeight="1">
      <c r="A21" s="60"/>
      <c r="B21" s="61"/>
      <c r="C21" s="59"/>
      <c r="D21" s="62"/>
      <c r="E21" s="61"/>
      <c r="F21" s="63"/>
      <c r="G21" s="63"/>
      <c r="H21" s="63"/>
    </row>
    <row r="22" spans="1:8" s="41" customFormat="1" ht="22.5" customHeight="1">
      <c r="A22" s="148" t="s">
        <v>9</v>
      </c>
      <c r="B22" s="149"/>
      <c r="C22" s="149"/>
      <c r="D22" s="149"/>
      <c r="E22" s="149"/>
      <c r="F22" s="57">
        <f>SUM(F12,F15,F20)</f>
        <v>0</v>
      </c>
      <c r="G22" s="57">
        <f>SUM(G12,G15,G20)</f>
        <v>0</v>
      </c>
      <c r="H22" s="57">
        <f>SUM(H12,H15,H20)</f>
        <v>0</v>
      </c>
    </row>
    <row r="23" spans="1:5" s="41" customFormat="1" ht="18" customHeight="1">
      <c r="A23" s="64"/>
      <c r="B23" s="48"/>
      <c r="C23" s="48"/>
      <c r="D23" s="48"/>
      <c r="E23" s="48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25">
      <selection activeCell="A34" sqref="A34"/>
    </sheetView>
  </sheetViews>
  <sheetFormatPr defaultColWidth="11.421875" defaultRowHeight="12.75"/>
  <cols>
    <col min="1" max="1" width="16.00390625" style="11" customWidth="1"/>
    <col min="2" max="3" width="17.57421875" style="11" customWidth="1"/>
    <col min="4" max="4" width="17.57421875" style="42" customWidth="1"/>
    <col min="5" max="8" width="17.57421875" style="2" customWidth="1"/>
    <col min="9" max="9" width="7.8515625" style="2" customWidth="1"/>
    <col min="10" max="10" width="14.28125" style="2" customWidth="1"/>
    <col min="11" max="11" width="7.8515625" style="2" customWidth="1"/>
    <col min="12" max="16384" width="11.421875" style="2" customWidth="1"/>
  </cols>
  <sheetData>
    <row r="1" spans="1:8" ht="24" customHeight="1">
      <c r="A1" s="152" t="s">
        <v>135</v>
      </c>
      <c r="B1" s="152"/>
      <c r="C1" s="152"/>
      <c r="D1" s="152"/>
      <c r="E1" s="152"/>
      <c r="F1" s="152"/>
      <c r="G1" s="152"/>
      <c r="H1" s="152"/>
    </row>
    <row r="2" spans="1:8" s="1" customFormat="1" ht="13.5" thickBot="1">
      <c r="A2" s="6"/>
      <c r="H2" s="7" t="s">
        <v>10</v>
      </c>
    </row>
    <row r="3" spans="1:8" s="1" customFormat="1" ht="26.25" thickBot="1">
      <c r="A3" s="66" t="s">
        <v>11</v>
      </c>
      <c r="B3" s="165" t="s">
        <v>58</v>
      </c>
      <c r="C3" s="166"/>
      <c r="D3" s="166"/>
      <c r="E3" s="166"/>
      <c r="F3" s="166"/>
      <c r="G3" s="166"/>
      <c r="H3" s="167"/>
    </row>
    <row r="4" spans="1:8" s="1" customFormat="1" ht="76.5">
      <c r="A4" s="142" t="s">
        <v>12</v>
      </c>
      <c r="B4" s="133" t="s">
        <v>13</v>
      </c>
      <c r="C4" s="134" t="s">
        <v>14</v>
      </c>
      <c r="D4" s="134" t="s">
        <v>15</v>
      </c>
      <c r="E4" s="134" t="s">
        <v>16</v>
      </c>
      <c r="F4" s="134" t="s">
        <v>17</v>
      </c>
      <c r="G4" s="134" t="s">
        <v>18</v>
      </c>
      <c r="H4" s="135" t="s">
        <v>119</v>
      </c>
    </row>
    <row r="5" spans="1:8" s="1" customFormat="1" ht="12.75">
      <c r="A5" s="144">
        <v>63414</v>
      </c>
      <c r="B5" s="140"/>
      <c r="C5" s="136"/>
      <c r="D5" s="136">
        <v>30000</v>
      </c>
      <c r="E5" s="136"/>
      <c r="F5" s="136"/>
      <c r="G5" s="136"/>
      <c r="H5" s="137"/>
    </row>
    <row r="6" spans="1:8" s="1" customFormat="1" ht="12.75">
      <c r="A6" s="144">
        <v>63613</v>
      </c>
      <c r="B6" s="140"/>
      <c r="C6" s="136"/>
      <c r="D6" s="136"/>
      <c r="E6" s="136">
        <v>27400</v>
      </c>
      <c r="F6" s="136"/>
      <c r="G6" s="136"/>
      <c r="H6" s="137"/>
    </row>
    <row r="7" spans="1:8" s="1" customFormat="1" ht="12.75">
      <c r="A7" s="144">
        <v>64132</v>
      </c>
      <c r="B7" s="140"/>
      <c r="C7" s="136"/>
      <c r="D7" s="136">
        <v>150</v>
      </c>
      <c r="E7" s="136"/>
      <c r="F7" s="136"/>
      <c r="G7" s="136"/>
      <c r="H7" s="137"/>
    </row>
    <row r="8" spans="1:8" s="1" customFormat="1" ht="12.75">
      <c r="A8" s="144">
        <v>65264</v>
      </c>
      <c r="B8" s="140"/>
      <c r="C8" s="136"/>
      <c r="D8" s="136">
        <v>100000</v>
      </c>
      <c r="E8" s="136"/>
      <c r="F8" s="136"/>
      <c r="G8" s="136"/>
      <c r="H8" s="137"/>
    </row>
    <row r="9" spans="1:8" s="1" customFormat="1" ht="12.75">
      <c r="A9" s="144">
        <v>66142</v>
      </c>
      <c r="B9" s="140"/>
      <c r="C9" s="136">
        <v>4500</v>
      </c>
      <c r="D9" s="136"/>
      <c r="E9" s="136"/>
      <c r="F9" s="136"/>
      <c r="G9" s="136"/>
      <c r="H9" s="137"/>
    </row>
    <row r="10" spans="1:8" s="1" customFormat="1" ht="12.75">
      <c r="A10" s="144">
        <v>66151</v>
      </c>
      <c r="B10" s="140"/>
      <c r="C10" s="136">
        <v>18700</v>
      </c>
      <c r="D10" s="136"/>
      <c r="E10" s="136"/>
      <c r="F10" s="136"/>
      <c r="G10" s="136"/>
      <c r="H10" s="137"/>
    </row>
    <row r="11" spans="1:8" s="1" customFormat="1" ht="12.75">
      <c r="A11" s="144" t="s">
        <v>117</v>
      </c>
      <c r="B11" s="140">
        <v>407241</v>
      </c>
      <c r="C11" s="136"/>
      <c r="D11" s="136"/>
      <c r="E11" s="136"/>
      <c r="F11" s="136"/>
      <c r="G11" s="136"/>
      <c r="H11" s="137"/>
    </row>
    <row r="12" spans="1:8" s="1" customFormat="1" ht="12.75">
      <c r="A12" s="144">
        <v>68311</v>
      </c>
      <c r="B12" s="140"/>
      <c r="C12" s="136"/>
      <c r="D12" s="136">
        <v>2000</v>
      </c>
      <c r="E12" s="136"/>
      <c r="F12" s="136"/>
      <c r="G12" s="136"/>
      <c r="H12" s="137"/>
    </row>
    <row r="13" spans="1:8" s="1" customFormat="1" ht="13.5" thickBot="1">
      <c r="A13" s="145">
        <v>72111</v>
      </c>
      <c r="B13" s="141"/>
      <c r="C13" s="138"/>
      <c r="D13" s="138"/>
      <c r="E13" s="138"/>
      <c r="F13" s="138"/>
      <c r="G13" s="138">
        <v>900</v>
      </c>
      <c r="H13" s="139"/>
    </row>
    <row r="14" spans="1:8" s="1" customFormat="1" ht="30" customHeight="1" thickBot="1">
      <c r="A14" s="143" t="s">
        <v>19</v>
      </c>
      <c r="B14" s="131">
        <f aca="true" t="shared" si="0" ref="B14:H14">SUM(B5:B13)</f>
        <v>407241</v>
      </c>
      <c r="C14" s="131">
        <f t="shared" si="0"/>
        <v>23200</v>
      </c>
      <c r="D14" s="131">
        <f t="shared" si="0"/>
        <v>132150</v>
      </c>
      <c r="E14" s="131">
        <f t="shared" si="0"/>
        <v>27400</v>
      </c>
      <c r="F14" s="131">
        <f t="shared" si="0"/>
        <v>0</v>
      </c>
      <c r="G14" s="131">
        <f t="shared" si="0"/>
        <v>900</v>
      </c>
      <c r="H14" s="132">
        <f t="shared" si="0"/>
        <v>0</v>
      </c>
    </row>
    <row r="15" spans="1:8" s="1" customFormat="1" ht="28.5" customHeight="1" thickBot="1">
      <c r="A15" s="8" t="s">
        <v>120</v>
      </c>
      <c r="B15" s="170">
        <f>B14+C14+D14+E14+F14+G14+H14</f>
        <v>590891</v>
      </c>
      <c r="C15" s="171"/>
      <c r="D15" s="171"/>
      <c r="E15" s="171"/>
      <c r="F15" s="171"/>
      <c r="G15" s="171"/>
      <c r="H15" s="172"/>
    </row>
    <row r="16" spans="1:8" ht="13.5" thickBot="1">
      <c r="A16" s="4"/>
      <c r="B16" s="4"/>
      <c r="C16" s="4"/>
      <c r="D16" s="5"/>
      <c r="E16" s="10"/>
      <c r="H16" s="7"/>
    </row>
    <row r="17" spans="1:8" ht="24" customHeight="1" thickBot="1">
      <c r="A17" s="67" t="s">
        <v>11</v>
      </c>
      <c r="B17" s="165" t="s">
        <v>121</v>
      </c>
      <c r="C17" s="166"/>
      <c r="D17" s="166"/>
      <c r="E17" s="166"/>
      <c r="F17" s="166"/>
      <c r="G17" s="166"/>
      <c r="H17" s="167"/>
    </row>
    <row r="18" spans="1:8" ht="77.25" thickBot="1">
      <c r="A18" s="68" t="s">
        <v>12</v>
      </c>
      <c r="B18" s="117" t="s">
        <v>13</v>
      </c>
      <c r="C18" s="118" t="s">
        <v>14</v>
      </c>
      <c r="D18" s="118" t="s">
        <v>15</v>
      </c>
      <c r="E18" s="118" t="s">
        <v>16</v>
      </c>
      <c r="F18" s="118" t="s">
        <v>17</v>
      </c>
      <c r="G18" s="118" t="s">
        <v>18</v>
      </c>
      <c r="H18" s="116" t="s">
        <v>119</v>
      </c>
    </row>
    <row r="19" spans="1:8" ht="12.75">
      <c r="A19" s="144">
        <v>63414</v>
      </c>
      <c r="B19" s="140"/>
      <c r="C19" s="136"/>
      <c r="D19" s="136">
        <v>30000</v>
      </c>
      <c r="E19" s="136"/>
      <c r="F19" s="136"/>
      <c r="G19" s="136"/>
      <c r="H19" s="137"/>
    </row>
    <row r="20" spans="1:8" ht="12.75">
      <c r="A20" s="144">
        <v>63613</v>
      </c>
      <c r="B20" s="140"/>
      <c r="C20" s="136"/>
      <c r="D20" s="136"/>
      <c r="E20" s="136">
        <v>27400</v>
      </c>
      <c r="F20" s="136"/>
      <c r="G20" s="136"/>
      <c r="H20" s="137"/>
    </row>
    <row r="21" spans="1:8" ht="12.75">
      <c r="A21" s="144">
        <v>64132</v>
      </c>
      <c r="B21" s="140"/>
      <c r="C21" s="136"/>
      <c r="D21" s="136">
        <v>150</v>
      </c>
      <c r="E21" s="136"/>
      <c r="F21" s="136"/>
      <c r="G21" s="136"/>
      <c r="H21" s="137"/>
    </row>
    <row r="22" spans="1:8" ht="12.75">
      <c r="A22" s="144">
        <v>65264</v>
      </c>
      <c r="B22" s="140"/>
      <c r="C22" s="136"/>
      <c r="D22" s="136">
        <v>100000</v>
      </c>
      <c r="E22" s="136"/>
      <c r="F22" s="136"/>
      <c r="G22" s="136"/>
      <c r="H22" s="137"/>
    </row>
    <row r="23" spans="1:8" ht="12.75">
      <c r="A23" s="144">
        <v>66142</v>
      </c>
      <c r="B23" s="140"/>
      <c r="C23" s="136">
        <v>4500</v>
      </c>
      <c r="D23" s="136"/>
      <c r="E23" s="136"/>
      <c r="F23" s="136"/>
      <c r="G23" s="136"/>
      <c r="H23" s="137"/>
    </row>
    <row r="24" spans="1:8" ht="12.75">
      <c r="A24" s="144">
        <v>66151</v>
      </c>
      <c r="B24" s="140"/>
      <c r="C24" s="136">
        <v>18700</v>
      </c>
      <c r="D24" s="136"/>
      <c r="E24" s="136"/>
      <c r="F24" s="136"/>
      <c r="G24" s="136"/>
      <c r="H24" s="137"/>
    </row>
    <row r="25" spans="1:8" ht="12.75">
      <c r="A25" s="144" t="s">
        <v>117</v>
      </c>
      <c r="B25" s="140">
        <v>407241</v>
      </c>
      <c r="C25" s="136"/>
      <c r="D25" s="136"/>
      <c r="E25" s="136"/>
      <c r="F25" s="136"/>
      <c r="G25" s="136"/>
      <c r="H25" s="137"/>
    </row>
    <row r="26" spans="1:8" ht="12.75">
      <c r="A26" s="144">
        <v>68311</v>
      </c>
      <c r="B26" s="140"/>
      <c r="C26" s="136"/>
      <c r="D26" s="136">
        <v>2000</v>
      </c>
      <c r="E26" s="136"/>
      <c r="F26" s="136"/>
      <c r="G26" s="136"/>
      <c r="H26" s="137"/>
    </row>
    <row r="27" spans="1:8" ht="13.5" thickBot="1">
      <c r="A27" s="145">
        <v>72111</v>
      </c>
      <c r="B27" s="141"/>
      <c r="C27" s="138"/>
      <c r="D27" s="138"/>
      <c r="E27" s="138"/>
      <c r="F27" s="138"/>
      <c r="G27" s="138">
        <v>900</v>
      </c>
      <c r="H27" s="139"/>
    </row>
    <row r="28" spans="1:8" s="1" customFormat="1" ht="30" customHeight="1" thickBot="1">
      <c r="A28" s="8" t="s">
        <v>19</v>
      </c>
      <c r="B28" s="9">
        <f aca="true" t="shared" si="1" ref="B28:H28">SUM(B19:B27)</f>
        <v>407241</v>
      </c>
      <c r="C28" s="9">
        <f t="shared" si="1"/>
        <v>23200</v>
      </c>
      <c r="D28" s="9">
        <f t="shared" si="1"/>
        <v>132150</v>
      </c>
      <c r="E28" s="9">
        <f t="shared" si="1"/>
        <v>27400</v>
      </c>
      <c r="F28" s="9">
        <f t="shared" si="1"/>
        <v>0</v>
      </c>
      <c r="G28" s="9">
        <f t="shared" si="1"/>
        <v>900</v>
      </c>
      <c r="H28" s="119">
        <f t="shared" si="1"/>
        <v>0</v>
      </c>
    </row>
    <row r="29" spans="1:8" s="1" customFormat="1" ht="28.5" customHeight="1" thickBot="1">
      <c r="A29" s="8" t="s">
        <v>123</v>
      </c>
      <c r="B29" s="170">
        <f>B28+C28+D28+E28+F28+G28+H28</f>
        <v>590891</v>
      </c>
      <c r="C29" s="171"/>
      <c r="D29" s="171"/>
      <c r="E29" s="171"/>
      <c r="F29" s="171"/>
      <c r="G29" s="171"/>
      <c r="H29" s="172"/>
    </row>
    <row r="30" spans="4:5" ht="13.5" thickBot="1">
      <c r="D30" s="12"/>
      <c r="E30" s="13"/>
    </row>
    <row r="31" spans="1:8" ht="26.25" thickBot="1">
      <c r="A31" s="67" t="s">
        <v>11</v>
      </c>
      <c r="B31" s="165" t="s">
        <v>151</v>
      </c>
      <c r="C31" s="166"/>
      <c r="D31" s="166"/>
      <c r="E31" s="166"/>
      <c r="F31" s="166"/>
      <c r="G31" s="166"/>
      <c r="H31" s="167"/>
    </row>
    <row r="32" spans="1:8" ht="77.25" thickBot="1">
      <c r="A32" s="68" t="s">
        <v>12</v>
      </c>
      <c r="B32" s="117" t="s">
        <v>13</v>
      </c>
      <c r="C32" s="118" t="s">
        <v>14</v>
      </c>
      <c r="D32" s="118" t="s">
        <v>15</v>
      </c>
      <c r="E32" s="118" t="s">
        <v>16</v>
      </c>
      <c r="F32" s="118" t="s">
        <v>17</v>
      </c>
      <c r="G32" s="118" t="s">
        <v>18</v>
      </c>
      <c r="H32" s="116" t="s">
        <v>119</v>
      </c>
    </row>
    <row r="33" spans="1:8" ht="12.75">
      <c r="A33" s="144">
        <v>63414</v>
      </c>
      <c r="B33" s="140"/>
      <c r="C33" s="136"/>
      <c r="D33" s="136">
        <v>30000</v>
      </c>
      <c r="E33" s="136"/>
      <c r="F33" s="136"/>
      <c r="G33" s="136"/>
      <c r="H33" s="137"/>
    </row>
    <row r="34" spans="1:8" ht="12.75">
      <c r="A34" s="144">
        <v>63613</v>
      </c>
      <c r="B34" s="140"/>
      <c r="C34" s="136"/>
      <c r="D34" s="136"/>
      <c r="E34" s="136">
        <v>27400</v>
      </c>
      <c r="F34" s="136"/>
      <c r="G34" s="136"/>
      <c r="H34" s="137"/>
    </row>
    <row r="35" spans="1:8" ht="12.75">
      <c r="A35" s="144">
        <v>64132</v>
      </c>
      <c r="B35" s="140"/>
      <c r="C35" s="136"/>
      <c r="D35" s="136">
        <v>150</v>
      </c>
      <c r="E35" s="136"/>
      <c r="F35" s="136"/>
      <c r="G35" s="136"/>
      <c r="H35" s="137"/>
    </row>
    <row r="36" spans="1:8" ht="12.75">
      <c r="A36" s="144">
        <v>65264</v>
      </c>
      <c r="B36" s="140"/>
      <c r="C36" s="136"/>
      <c r="D36" s="136">
        <v>100000</v>
      </c>
      <c r="E36" s="136"/>
      <c r="F36" s="136"/>
      <c r="G36" s="136"/>
      <c r="H36" s="137"/>
    </row>
    <row r="37" spans="1:8" ht="12.75">
      <c r="A37" s="144">
        <v>66142</v>
      </c>
      <c r="B37" s="140"/>
      <c r="C37" s="136">
        <v>4500</v>
      </c>
      <c r="D37" s="136"/>
      <c r="E37" s="136"/>
      <c r="F37" s="136"/>
      <c r="G37" s="136"/>
      <c r="H37" s="137"/>
    </row>
    <row r="38" spans="1:8" ht="12.75">
      <c r="A38" s="144">
        <v>66151</v>
      </c>
      <c r="B38" s="140"/>
      <c r="C38" s="136">
        <v>18700</v>
      </c>
      <c r="D38" s="136"/>
      <c r="E38" s="136"/>
      <c r="F38" s="136"/>
      <c r="G38" s="136"/>
      <c r="H38" s="137"/>
    </row>
    <row r="39" spans="1:8" ht="13.5" customHeight="1">
      <c r="A39" s="144" t="s">
        <v>117</v>
      </c>
      <c r="B39" s="140">
        <v>407241</v>
      </c>
      <c r="C39" s="136"/>
      <c r="D39" s="136"/>
      <c r="E39" s="136"/>
      <c r="F39" s="136"/>
      <c r="G39" s="136"/>
      <c r="H39" s="137"/>
    </row>
    <row r="40" spans="1:8" ht="13.5" customHeight="1">
      <c r="A40" s="144">
        <v>68311</v>
      </c>
      <c r="B40" s="140"/>
      <c r="C40" s="136"/>
      <c r="D40" s="136">
        <v>2000</v>
      </c>
      <c r="E40" s="136"/>
      <c r="F40" s="136"/>
      <c r="G40" s="136"/>
      <c r="H40" s="137"/>
    </row>
    <row r="41" spans="1:8" ht="13.5" thickBot="1">
      <c r="A41" s="145">
        <v>72111</v>
      </c>
      <c r="B41" s="141"/>
      <c r="C41" s="138"/>
      <c r="D41" s="138"/>
      <c r="E41" s="138"/>
      <c r="F41" s="138"/>
      <c r="G41" s="138">
        <v>900</v>
      </c>
      <c r="H41" s="139"/>
    </row>
    <row r="42" spans="1:8" s="1" customFormat="1" ht="30" customHeight="1" thickBot="1">
      <c r="A42" s="8" t="s">
        <v>19</v>
      </c>
      <c r="B42" s="9">
        <f aca="true" t="shared" si="2" ref="B42:H42">SUM(B33:B41)</f>
        <v>407241</v>
      </c>
      <c r="C42" s="9">
        <f t="shared" si="2"/>
        <v>23200</v>
      </c>
      <c r="D42" s="9">
        <f t="shared" si="2"/>
        <v>132150</v>
      </c>
      <c r="E42" s="9">
        <f t="shared" si="2"/>
        <v>27400</v>
      </c>
      <c r="F42" s="9">
        <f t="shared" si="2"/>
        <v>0</v>
      </c>
      <c r="G42" s="9">
        <f t="shared" si="2"/>
        <v>900</v>
      </c>
      <c r="H42" s="119">
        <f t="shared" si="2"/>
        <v>0</v>
      </c>
    </row>
    <row r="43" spans="1:8" s="1" customFormat="1" ht="28.5" customHeight="1" thickBot="1">
      <c r="A43" s="8" t="s">
        <v>152</v>
      </c>
      <c r="B43" s="170">
        <f>B42+C42+D42+E42+F42+G42+H42</f>
        <v>590891</v>
      </c>
      <c r="C43" s="171"/>
      <c r="D43" s="171"/>
      <c r="E43" s="171"/>
      <c r="F43" s="171"/>
      <c r="G43" s="171"/>
      <c r="H43" s="172"/>
    </row>
    <row r="44" spans="3:5" ht="13.5" customHeight="1">
      <c r="C44" s="14"/>
      <c r="D44" s="12"/>
      <c r="E44" s="15"/>
    </row>
    <row r="45" spans="3:5" ht="13.5" customHeight="1">
      <c r="C45" s="14"/>
      <c r="D45" s="16"/>
      <c r="E45" s="17"/>
    </row>
    <row r="46" spans="4:5" ht="13.5" customHeight="1">
      <c r="D46" s="18"/>
      <c r="E46" s="19"/>
    </row>
    <row r="47" spans="4:5" ht="13.5" customHeight="1">
      <c r="D47" s="20"/>
      <c r="E47" s="21"/>
    </row>
    <row r="48" spans="4:5" ht="13.5" customHeight="1">
      <c r="D48" s="12"/>
      <c r="E48" s="13"/>
    </row>
    <row r="49" spans="3:5" ht="28.5" customHeight="1">
      <c r="C49" s="14"/>
      <c r="D49" s="12"/>
      <c r="E49" s="22"/>
    </row>
    <row r="50" spans="3:5" ht="13.5" customHeight="1">
      <c r="C50" s="14"/>
      <c r="D50" s="12"/>
      <c r="E50" s="17"/>
    </row>
    <row r="51" spans="4:5" ht="13.5" customHeight="1">
      <c r="D51" s="12"/>
      <c r="E51" s="13"/>
    </row>
    <row r="52" spans="4:5" ht="13.5" customHeight="1">
      <c r="D52" s="12"/>
      <c r="E52" s="21"/>
    </row>
    <row r="53" spans="4:5" ht="13.5" customHeight="1">
      <c r="D53" s="12"/>
      <c r="E53" s="13"/>
    </row>
    <row r="54" spans="4:5" ht="22.5" customHeight="1">
      <c r="D54" s="12"/>
      <c r="E54" s="23"/>
    </row>
    <row r="55" spans="4:5" ht="13.5" customHeight="1">
      <c r="D55" s="18"/>
      <c r="E55" s="19"/>
    </row>
    <row r="56" spans="2:5" ht="13.5" customHeight="1">
      <c r="B56" s="14"/>
      <c r="D56" s="18"/>
      <c r="E56" s="24"/>
    </row>
    <row r="57" spans="3:5" ht="13.5" customHeight="1">
      <c r="C57" s="14"/>
      <c r="D57" s="18"/>
      <c r="E57" s="25"/>
    </row>
    <row r="58" spans="3:5" ht="13.5" customHeight="1">
      <c r="C58" s="14"/>
      <c r="D58" s="20"/>
      <c r="E58" s="17"/>
    </row>
    <row r="59" spans="4:5" ht="13.5" customHeight="1">
      <c r="D59" s="12"/>
      <c r="E59" s="13"/>
    </row>
    <row r="60" spans="2:5" ht="13.5" customHeight="1">
      <c r="B60" s="14"/>
      <c r="D60" s="12"/>
      <c r="E60" s="15"/>
    </row>
    <row r="61" spans="3:5" ht="13.5" customHeight="1">
      <c r="C61" s="14"/>
      <c r="D61" s="12"/>
      <c r="E61" s="24"/>
    </row>
    <row r="62" spans="3:5" ht="13.5" customHeight="1">
      <c r="C62" s="14"/>
      <c r="D62" s="20"/>
      <c r="E62" s="17"/>
    </row>
    <row r="63" spans="4:5" ht="13.5" customHeight="1">
      <c r="D63" s="18"/>
      <c r="E63" s="13"/>
    </row>
    <row r="64" spans="3:5" ht="13.5" customHeight="1">
      <c r="C64" s="14"/>
      <c r="D64" s="18"/>
      <c r="E64" s="24"/>
    </row>
    <row r="65" spans="4:5" ht="22.5" customHeight="1">
      <c r="D65" s="20"/>
      <c r="E65" s="23"/>
    </row>
    <row r="66" spans="4:5" ht="13.5" customHeight="1">
      <c r="D66" s="12"/>
      <c r="E66" s="13"/>
    </row>
    <row r="67" spans="4:5" ht="13.5" customHeight="1">
      <c r="D67" s="20"/>
      <c r="E67" s="17"/>
    </row>
    <row r="68" spans="4:5" ht="13.5" customHeight="1">
      <c r="D68" s="12"/>
      <c r="E68" s="13"/>
    </row>
    <row r="69" spans="4:5" ht="13.5" customHeight="1">
      <c r="D69" s="12"/>
      <c r="E69" s="13"/>
    </row>
    <row r="70" spans="1:5" ht="13.5" customHeight="1">
      <c r="A70" s="14"/>
      <c r="D70" s="26"/>
      <c r="E70" s="24"/>
    </row>
    <row r="71" spans="2:5" ht="13.5" customHeight="1">
      <c r="B71" s="14"/>
      <c r="C71" s="14"/>
      <c r="D71" s="27"/>
      <c r="E71" s="24"/>
    </row>
    <row r="72" spans="2:5" ht="13.5" customHeight="1">
      <c r="B72" s="14"/>
      <c r="C72" s="14"/>
      <c r="D72" s="27"/>
      <c r="E72" s="15"/>
    </row>
    <row r="73" spans="2:5" ht="13.5" customHeight="1">
      <c r="B73" s="14"/>
      <c r="C73" s="14"/>
      <c r="D73" s="20"/>
      <c r="E73" s="21"/>
    </row>
    <row r="74" spans="4:5" ht="12.75">
      <c r="D74" s="12"/>
      <c r="E74" s="13"/>
    </row>
    <row r="75" spans="2:5" ht="12.75">
      <c r="B75" s="14"/>
      <c r="D75" s="12"/>
      <c r="E75" s="24"/>
    </row>
    <row r="76" spans="3:5" ht="12.75">
      <c r="C76" s="14"/>
      <c r="D76" s="12"/>
      <c r="E76" s="15"/>
    </row>
    <row r="77" spans="3:5" ht="12.75">
      <c r="C77" s="14"/>
      <c r="D77" s="20"/>
      <c r="E77" s="17"/>
    </row>
    <row r="78" spans="4:5" ht="12.75">
      <c r="D78" s="12"/>
      <c r="E78" s="13"/>
    </row>
    <row r="79" spans="4:5" ht="12.75">
      <c r="D79" s="12"/>
      <c r="E79" s="13"/>
    </row>
    <row r="80" spans="4:5" ht="12.75">
      <c r="D80" s="28"/>
      <c r="E80" s="29"/>
    </row>
    <row r="81" spans="4:5" ht="12.75">
      <c r="D81" s="12"/>
      <c r="E81" s="13"/>
    </row>
    <row r="82" spans="4:5" ht="12.75">
      <c r="D82" s="12"/>
      <c r="E82" s="13"/>
    </row>
    <row r="83" spans="4:5" ht="12.75">
      <c r="D83" s="12"/>
      <c r="E83" s="13"/>
    </row>
    <row r="84" spans="4:5" ht="12.75">
      <c r="D84" s="20"/>
      <c r="E84" s="17"/>
    </row>
    <row r="85" spans="4:5" ht="12.75">
      <c r="D85" s="12"/>
      <c r="E85" s="13"/>
    </row>
    <row r="86" spans="4:5" ht="12.75">
      <c r="D86" s="20"/>
      <c r="E86" s="17"/>
    </row>
    <row r="87" spans="4:5" ht="12.75">
      <c r="D87" s="12"/>
      <c r="E87" s="13"/>
    </row>
    <row r="88" spans="4:5" ht="12.75">
      <c r="D88" s="12"/>
      <c r="E88" s="13"/>
    </row>
    <row r="89" spans="4:5" ht="12.75">
      <c r="D89" s="12"/>
      <c r="E89" s="13"/>
    </row>
    <row r="90" spans="4:5" ht="12.75">
      <c r="D90" s="12"/>
      <c r="E90" s="13"/>
    </row>
    <row r="91" spans="1:5" ht="13.5" customHeight="1">
      <c r="A91" s="22"/>
      <c r="B91" s="22"/>
      <c r="C91" s="22"/>
      <c r="D91" s="146"/>
      <c r="E91" s="147"/>
    </row>
    <row r="92" spans="3:5" ht="12.75">
      <c r="C92" s="14"/>
      <c r="D92" s="12"/>
      <c r="E92" s="15"/>
    </row>
    <row r="93" spans="4:5" ht="12.75">
      <c r="D93" s="33"/>
      <c r="E93" s="34"/>
    </row>
    <row r="94" spans="4:5" ht="12.75">
      <c r="D94" s="12"/>
      <c r="E94" s="13"/>
    </row>
    <row r="95" spans="4:5" ht="12.75">
      <c r="D95" s="28"/>
      <c r="E95" s="29"/>
    </row>
    <row r="96" spans="4:5" ht="12.75">
      <c r="D96" s="28"/>
      <c r="E96" s="29"/>
    </row>
    <row r="97" spans="4:5" ht="12.75">
      <c r="D97" s="12"/>
      <c r="E97" s="13"/>
    </row>
    <row r="98" spans="4:5" ht="12.75">
      <c r="D98" s="20"/>
      <c r="E98" s="17"/>
    </row>
    <row r="99" spans="4:5" ht="12.75">
      <c r="D99" s="12"/>
      <c r="E99" s="13"/>
    </row>
    <row r="100" spans="4:5" ht="12.75">
      <c r="D100" s="12"/>
      <c r="E100" s="13"/>
    </row>
    <row r="101" spans="4:5" ht="12.75">
      <c r="D101" s="20"/>
      <c r="E101" s="17"/>
    </row>
    <row r="102" spans="4:5" ht="12.75">
      <c r="D102" s="12"/>
      <c r="E102" s="13"/>
    </row>
    <row r="103" spans="4:5" ht="12.75">
      <c r="D103" s="28"/>
      <c r="E103" s="29"/>
    </row>
    <row r="104" spans="4:5" ht="12.75">
      <c r="D104" s="20"/>
      <c r="E104" s="34"/>
    </row>
    <row r="105" spans="4:5" ht="12.75">
      <c r="D105" s="18"/>
      <c r="E105" s="29"/>
    </row>
    <row r="106" spans="4:5" ht="12.75">
      <c r="D106" s="20"/>
      <c r="E106" s="17"/>
    </row>
    <row r="107" spans="4:5" ht="12.75">
      <c r="D107" s="12"/>
      <c r="E107" s="13"/>
    </row>
    <row r="108" spans="3:5" ht="12.75">
      <c r="C108" s="14"/>
      <c r="D108" s="12"/>
      <c r="E108" s="15"/>
    </row>
    <row r="109" spans="4:5" ht="12.75">
      <c r="D109" s="18"/>
      <c r="E109" s="17"/>
    </row>
    <row r="110" spans="4:5" ht="12.75">
      <c r="D110" s="18"/>
      <c r="E110" s="29"/>
    </row>
    <row r="111" spans="3:5" ht="12.75">
      <c r="C111" s="14"/>
      <c r="D111" s="18"/>
      <c r="E111" s="35"/>
    </row>
    <row r="112" spans="3:5" ht="12.75">
      <c r="C112" s="14"/>
      <c r="D112" s="20"/>
      <c r="E112" s="21"/>
    </row>
    <row r="113" spans="4:5" ht="12.75">
      <c r="D113" s="12"/>
      <c r="E113" s="13"/>
    </row>
    <row r="114" spans="4:5" ht="12.75">
      <c r="D114" s="33"/>
      <c r="E114" s="36"/>
    </row>
    <row r="115" spans="4:5" ht="11.25" customHeight="1">
      <c r="D115" s="28"/>
      <c r="E115" s="29"/>
    </row>
    <row r="116" spans="2:5" ht="24" customHeight="1">
      <c r="B116" s="14"/>
      <c r="D116" s="28"/>
      <c r="E116" s="37"/>
    </row>
    <row r="117" spans="3:5" ht="15" customHeight="1">
      <c r="C117" s="14"/>
      <c r="D117" s="28"/>
      <c r="E117" s="37"/>
    </row>
    <row r="118" spans="4:5" ht="11.25" customHeight="1">
      <c r="D118" s="33"/>
      <c r="E118" s="34"/>
    </row>
    <row r="119" spans="4:5" ht="12.75">
      <c r="D119" s="28"/>
      <c r="E119" s="29"/>
    </row>
    <row r="120" spans="2:5" ht="13.5" customHeight="1">
      <c r="B120" s="14"/>
      <c r="D120" s="28"/>
      <c r="E120" s="38"/>
    </row>
    <row r="121" spans="3:5" ht="12.75" customHeight="1">
      <c r="C121" s="14"/>
      <c r="D121" s="28"/>
      <c r="E121" s="15"/>
    </row>
    <row r="122" spans="3:5" ht="12.75" customHeight="1">
      <c r="C122" s="14"/>
      <c r="D122" s="20"/>
      <c r="E122" s="21"/>
    </row>
    <row r="123" spans="4:5" ht="12.75">
      <c r="D123" s="12"/>
      <c r="E123" s="13"/>
    </row>
    <row r="124" spans="3:5" ht="12.75">
      <c r="C124" s="14"/>
      <c r="D124" s="12"/>
      <c r="E124" s="35"/>
    </row>
    <row r="125" spans="4:5" ht="12.75">
      <c r="D125" s="33"/>
      <c r="E125" s="34"/>
    </row>
    <row r="126" spans="4:5" ht="12.75">
      <c r="D126" s="28"/>
      <c r="E126" s="29"/>
    </row>
    <row r="127" spans="4:5" ht="12.75">
      <c r="D127" s="12"/>
      <c r="E127" s="13"/>
    </row>
    <row r="128" spans="1:5" ht="19.5" customHeight="1">
      <c r="A128" s="39"/>
      <c r="B128" s="4"/>
      <c r="C128" s="4"/>
      <c r="D128" s="4"/>
      <c r="E128" s="24"/>
    </row>
    <row r="129" spans="1:5" ht="15" customHeight="1">
      <c r="A129" s="14"/>
      <c r="D129" s="26"/>
      <c r="E129" s="24"/>
    </row>
    <row r="130" spans="1:5" ht="12.75">
      <c r="A130" s="14"/>
      <c r="B130" s="14"/>
      <c r="D130" s="26"/>
      <c r="E130" s="15"/>
    </row>
    <row r="131" spans="3:5" ht="12.75">
      <c r="C131" s="14"/>
      <c r="D131" s="12"/>
      <c r="E131" s="24"/>
    </row>
    <row r="132" spans="4:5" ht="12.75">
      <c r="D132" s="16"/>
      <c r="E132" s="17"/>
    </row>
    <row r="133" spans="2:5" ht="12.75">
      <c r="B133" s="14"/>
      <c r="D133" s="12"/>
      <c r="E133" s="15"/>
    </row>
    <row r="134" spans="3:5" ht="12.75">
      <c r="C134" s="14"/>
      <c r="D134" s="12"/>
      <c r="E134" s="15"/>
    </row>
    <row r="135" spans="4:5" ht="12.75">
      <c r="D135" s="20"/>
      <c r="E135" s="21"/>
    </row>
    <row r="136" spans="3:5" ht="22.5" customHeight="1">
      <c r="C136" s="14"/>
      <c r="D136" s="12"/>
      <c r="E136" s="22"/>
    </row>
    <row r="137" spans="4:5" ht="12.75">
      <c r="D137" s="12"/>
      <c r="E137" s="21"/>
    </row>
    <row r="138" spans="2:5" ht="12.75">
      <c r="B138" s="14"/>
      <c r="D138" s="18"/>
      <c r="E138" s="24"/>
    </row>
    <row r="139" spans="3:5" ht="12.75">
      <c r="C139" s="14"/>
      <c r="D139" s="18"/>
      <c r="E139" s="25"/>
    </row>
    <row r="140" spans="4:5" ht="12.75">
      <c r="D140" s="20"/>
      <c r="E140" s="17"/>
    </row>
    <row r="141" spans="1:5" ht="13.5" customHeight="1">
      <c r="A141" s="14"/>
      <c r="D141" s="26"/>
      <c r="E141" s="24"/>
    </row>
    <row r="142" spans="2:5" ht="13.5" customHeight="1">
      <c r="B142" s="14"/>
      <c r="D142" s="12"/>
      <c r="E142" s="24"/>
    </row>
    <row r="143" spans="3:5" ht="13.5" customHeight="1">
      <c r="C143" s="14"/>
      <c r="D143" s="12"/>
      <c r="E143" s="15"/>
    </row>
    <row r="144" spans="3:5" ht="12.75">
      <c r="C144" s="14"/>
      <c r="D144" s="20"/>
      <c r="E144" s="17"/>
    </row>
    <row r="145" spans="3:5" ht="12.75">
      <c r="C145" s="14"/>
      <c r="D145" s="12"/>
      <c r="E145" s="15"/>
    </row>
    <row r="146" spans="4:5" ht="12.75">
      <c r="D146" s="33"/>
      <c r="E146" s="34"/>
    </row>
    <row r="147" spans="3:5" ht="12.75">
      <c r="C147" s="14"/>
      <c r="D147" s="18"/>
      <c r="E147" s="35"/>
    </row>
    <row r="148" spans="3:5" ht="12.75">
      <c r="C148" s="14"/>
      <c r="D148" s="20"/>
      <c r="E148" s="21"/>
    </row>
    <row r="149" spans="4:5" ht="12.75">
      <c r="D149" s="33"/>
      <c r="E149" s="40"/>
    </row>
    <row r="150" spans="2:5" ht="12.75">
      <c r="B150" s="14"/>
      <c r="D150" s="28"/>
      <c r="E150" s="38"/>
    </row>
    <row r="151" spans="3:5" ht="12.75">
      <c r="C151" s="14"/>
      <c r="D151" s="28"/>
      <c r="E151" s="15"/>
    </row>
    <row r="152" spans="3:5" ht="12.75">
      <c r="C152" s="14"/>
      <c r="D152" s="20"/>
      <c r="E152" s="21"/>
    </row>
    <row r="153" spans="3:5" ht="12.75">
      <c r="C153" s="14"/>
      <c r="D153" s="20"/>
      <c r="E153" s="21"/>
    </row>
    <row r="154" spans="4:5" ht="12.75">
      <c r="D154" s="12"/>
      <c r="E154" s="13"/>
    </row>
    <row r="155" spans="1:5" s="41" customFormat="1" ht="18" customHeight="1">
      <c r="A155" s="168"/>
      <c r="B155" s="169"/>
      <c r="C155" s="169"/>
      <c r="D155" s="169"/>
      <c r="E155" s="169"/>
    </row>
    <row r="156" spans="1:5" ht="28.5" customHeight="1">
      <c r="A156" s="30"/>
      <c r="B156" s="30"/>
      <c r="C156" s="30"/>
      <c r="D156" s="31"/>
      <c r="E156" s="32"/>
    </row>
    <row r="158" spans="1:5" ht="15.75">
      <c r="A158" s="43"/>
      <c r="B158" s="14"/>
      <c r="C158" s="14"/>
      <c r="D158" s="44"/>
      <c r="E158" s="3"/>
    </row>
    <row r="159" spans="1:5" ht="12.75">
      <c r="A159" s="14"/>
      <c r="B159" s="14"/>
      <c r="C159" s="14"/>
      <c r="D159" s="44"/>
      <c r="E159" s="3"/>
    </row>
    <row r="160" spans="1:5" ht="17.25" customHeight="1">
      <c r="A160" s="14"/>
      <c r="B160" s="14"/>
      <c r="C160" s="14"/>
      <c r="D160" s="44"/>
      <c r="E160" s="3"/>
    </row>
    <row r="161" spans="1:5" ht="13.5" customHeight="1">
      <c r="A161" s="14"/>
      <c r="B161" s="14"/>
      <c r="C161" s="14"/>
      <c r="D161" s="44"/>
      <c r="E161" s="3"/>
    </row>
    <row r="162" spans="1:5" ht="12.75">
      <c r="A162" s="14"/>
      <c r="B162" s="14"/>
      <c r="C162" s="14"/>
      <c r="D162" s="44"/>
      <c r="E162" s="3"/>
    </row>
    <row r="163" spans="1:3" ht="12.75">
      <c r="A163" s="14"/>
      <c r="B163" s="14"/>
      <c r="C163" s="14"/>
    </row>
    <row r="164" spans="1:5" ht="12.75">
      <c r="A164" s="14"/>
      <c r="B164" s="14"/>
      <c r="C164" s="14"/>
      <c r="D164" s="44"/>
      <c r="E164" s="3"/>
    </row>
    <row r="165" spans="1:5" ht="12.75">
      <c r="A165" s="14"/>
      <c r="B165" s="14"/>
      <c r="C165" s="14"/>
      <c r="D165" s="44"/>
      <c r="E165" s="45"/>
    </row>
    <row r="166" spans="1:5" ht="12.75">
      <c r="A166" s="14"/>
      <c r="B166" s="14"/>
      <c r="C166" s="14"/>
      <c r="D166" s="44"/>
      <c r="E166" s="3"/>
    </row>
    <row r="167" spans="1:5" ht="22.5" customHeight="1">
      <c r="A167" s="14"/>
      <c r="B167" s="14"/>
      <c r="C167" s="14"/>
      <c r="D167" s="44"/>
      <c r="E167" s="22"/>
    </row>
    <row r="168" spans="4:5" ht="22.5" customHeight="1">
      <c r="D168" s="20"/>
      <c r="E168" s="23"/>
    </row>
  </sheetData>
  <sheetProtection/>
  <mergeCells count="8">
    <mergeCell ref="B31:H31"/>
    <mergeCell ref="A155:E155"/>
    <mergeCell ref="B3:H3"/>
    <mergeCell ref="B43:H43"/>
    <mergeCell ref="A1:H1"/>
    <mergeCell ref="B15:H15"/>
    <mergeCell ref="B17:H17"/>
    <mergeCell ref="B29:H29"/>
  </mergeCells>
  <printOptions horizontalCentered="1"/>
  <pageMargins left="0.1968503937007874" right="0.1968503937007874" top="0.2362204724409449" bottom="0.1968503937007874" header="0" footer="0"/>
  <pageSetup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2"/>
  <sheetViews>
    <sheetView tabSelected="1" zoomScalePageLayoutView="0" workbookViewId="0" topLeftCell="A61">
      <selection activeCell="N90" sqref="N90"/>
    </sheetView>
  </sheetViews>
  <sheetFormatPr defaultColWidth="11.421875" defaultRowHeight="12.75"/>
  <cols>
    <col min="1" max="1" width="11.421875" style="82" bestFit="1" customWidth="1"/>
    <col min="2" max="2" width="6.7109375" style="82" customWidth="1"/>
    <col min="3" max="3" width="34.421875" style="83" customWidth="1"/>
    <col min="4" max="4" width="14.28125" style="84" customWidth="1"/>
    <col min="5" max="5" width="11.7109375" style="84" bestFit="1" customWidth="1"/>
    <col min="6" max="6" width="12.421875" style="84" bestFit="1" customWidth="1"/>
    <col min="7" max="7" width="14.140625" style="84" bestFit="1" customWidth="1"/>
    <col min="8" max="8" width="10.421875" style="84" customWidth="1"/>
    <col min="9" max="9" width="10.28125" style="84" customWidth="1"/>
    <col min="10" max="10" width="11.57421875" style="84" customWidth="1"/>
    <col min="11" max="11" width="10.00390625" style="84" bestFit="1" customWidth="1"/>
    <col min="12" max="13" width="12.28125" style="84" bestFit="1" customWidth="1"/>
    <col min="14" max="14" width="12.28125" style="2" bestFit="1" customWidth="1"/>
    <col min="15" max="16384" width="11.421875" style="2" customWidth="1"/>
  </cols>
  <sheetData>
    <row r="1" spans="1:13" ht="24" customHeight="1">
      <c r="A1" s="173" t="s">
        <v>125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s="3" customFormat="1" ht="67.5">
      <c r="A2" s="80" t="s">
        <v>20</v>
      </c>
      <c r="B2" s="80" t="s">
        <v>59</v>
      </c>
      <c r="C2" s="80" t="s">
        <v>21</v>
      </c>
      <c r="D2" s="85" t="s">
        <v>136</v>
      </c>
      <c r="E2" s="81" t="s">
        <v>13</v>
      </c>
      <c r="F2" s="81" t="s">
        <v>14</v>
      </c>
      <c r="G2" s="81" t="s">
        <v>15</v>
      </c>
      <c r="H2" s="81" t="s">
        <v>16</v>
      </c>
      <c r="I2" s="81" t="s">
        <v>22</v>
      </c>
      <c r="J2" s="81" t="s">
        <v>102</v>
      </c>
      <c r="K2" s="81" t="s">
        <v>118</v>
      </c>
      <c r="L2" s="85" t="s">
        <v>122</v>
      </c>
      <c r="M2" s="85" t="s">
        <v>137</v>
      </c>
    </row>
    <row r="3" spans="1:13" ht="12.75">
      <c r="A3" s="70"/>
      <c r="B3" s="70"/>
      <c r="C3" s="71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s="3" customFormat="1" ht="38.25">
      <c r="A4" s="86" t="s">
        <v>35</v>
      </c>
      <c r="B4" s="86"/>
      <c r="C4" s="87" t="s">
        <v>34</v>
      </c>
      <c r="D4" s="88">
        <f aca="true" t="shared" si="0" ref="D4:D9">SUM(E4:K4)</f>
        <v>406641</v>
      </c>
      <c r="E4" s="88">
        <f aca="true" t="shared" si="1" ref="E4:M4">SUM(E5+E11+E69)</f>
        <v>406641</v>
      </c>
      <c r="F4" s="88">
        <f t="shared" si="1"/>
        <v>0</v>
      </c>
      <c r="G4" s="88">
        <f t="shared" si="1"/>
        <v>0</v>
      </c>
      <c r="H4" s="88">
        <f t="shared" si="1"/>
        <v>0</v>
      </c>
      <c r="I4" s="88">
        <f t="shared" si="1"/>
        <v>0</v>
      </c>
      <c r="J4" s="88">
        <f t="shared" si="1"/>
        <v>0</v>
      </c>
      <c r="K4" s="88">
        <f t="shared" si="1"/>
        <v>0</v>
      </c>
      <c r="L4" s="88">
        <f t="shared" si="1"/>
        <v>406641</v>
      </c>
      <c r="M4" s="88">
        <f t="shared" si="1"/>
        <v>406641</v>
      </c>
    </row>
    <row r="5" spans="1:13" ht="38.25">
      <c r="A5" s="91" t="s">
        <v>38</v>
      </c>
      <c r="B5" s="92"/>
      <c r="C5" s="90" t="s">
        <v>39</v>
      </c>
      <c r="D5" s="113">
        <f t="shared" si="0"/>
        <v>14000</v>
      </c>
      <c r="E5" s="113">
        <f>SUM(E6)</f>
        <v>14000</v>
      </c>
      <c r="F5" s="113">
        <f aca="true" t="shared" si="2" ref="F5:M8">SUM(F6)</f>
        <v>0</v>
      </c>
      <c r="G5" s="113">
        <f t="shared" si="2"/>
        <v>0</v>
      </c>
      <c r="H5" s="113">
        <f t="shared" si="2"/>
        <v>0</v>
      </c>
      <c r="I5" s="113">
        <f t="shared" si="2"/>
        <v>0</v>
      </c>
      <c r="J5" s="113">
        <f t="shared" si="2"/>
        <v>0</v>
      </c>
      <c r="K5" s="113">
        <f t="shared" si="2"/>
        <v>0</v>
      </c>
      <c r="L5" s="113">
        <f t="shared" si="2"/>
        <v>14000</v>
      </c>
      <c r="M5" s="113">
        <f t="shared" si="2"/>
        <v>14000</v>
      </c>
    </row>
    <row r="6" spans="1:13" s="3" customFormat="1" ht="12.75" customHeight="1">
      <c r="A6" s="109">
        <v>3</v>
      </c>
      <c r="B6" s="72"/>
      <c r="C6" s="111" t="s">
        <v>40</v>
      </c>
      <c r="D6" s="106">
        <f t="shared" si="0"/>
        <v>14000</v>
      </c>
      <c r="E6" s="106">
        <f>SUM(E7)</f>
        <v>14000</v>
      </c>
      <c r="F6" s="106">
        <f t="shared" si="2"/>
        <v>0</v>
      </c>
      <c r="G6" s="106">
        <f t="shared" si="2"/>
        <v>0</v>
      </c>
      <c r="H6" s="106">
        <f t="shared" si="2"/>
        <v>0</v>
      </c>
      <c r="I6" s="106">
        <f t="shared" si="2"/>
        <v>0</v>
      </c>
      <c r="J6" s="106">
        <f t="shared" si="2"/>
        <v>0</v>
      </c>
      <c r="K6" s="106">
        <f t="shared" si="2"/>
        <v>0</v>
      </c>
      <c r="L6" s="106">
        <f t="shared" si="2"/>
        <v>14000</v>
      </c>
      <c r="M6" s="106">
        <f t="shared" si="2"/>
        <v>14000</v>
      </c>
    </row>
    <row r="7" spans="1:13" s="3" customFormat="1" ht="12.75">
      <c r="A7" s="109">
        <v>32</v>
      </c>
      <c r="B7" s="72"/>
      <c r="C7" s="111" t="s">
        <v>23</v>
      </c>
      <c r="D7" s="106">
        <f t="shared" si="0"/>
        <v>14000</v>
      </c>
      <c r="E7" s="106">
        <f>SUM(E8)</f>
        <v>14000</v>
      </c>
      <c r="F7" s="106">
        <f t="shared" si="2"/>
        <v>0</v>
      </c>
      <c r="G7" s="106">
        <f t="shared" si="2"/>
        <v>0</v>
      </c>
      <c r="H7" s="106">
        <f t="shared" si="2"/>
        <v>0</v>
      </c>
      <c r="I7" s="106">
        <f t="shared" si="2"/>
        <v>0</v>
      </c>
      <c r="J7" s="106">
        <f t="shared" si="2"/>
        <v>0</v>
      </c>
      <c r="K7" s="106">
        <f t="shared" si="2"/>
        <v>0</v>
      </c>
      <c r="L7" s="106">
        <f t="shared" si="2"/>
        <v>14000</v>
      </c>
      <c r="M7" s="106">
        <f t="shared" si="2"/>
        <v>14000</v>
      </c>
    </row>
    <row r="8" spans="1:13" ht="12.75">
      <c r="A8" s="109">
        <v>323</v>
      </c>
      <c r="B8" s="72"/>
      <c r="C8" s="74" t="s">
        <v>26</v>
      </c>
      <c r="D8" s="106">
        <f t="shared" si="0"/>
        <v>14000</v>
      </c>
      <c r="E8" s="106">
        <f>SUM(E9)</f>
        <v>14000</v>
      </c>
      <c r="F8" s="106">
        <f t="shared" si="2"/>
        <v>0</v>
      </c>
      <c r="G8" s="106">
        <f t="shared" si="2"/>
        <v>0</v>
      </c>
      <c r="H8" s="106">
        <f t="shared" si="2"/>
        <v>0</v>
      </c>
      <c r="I8" s="106">
        <f t="shared" si="2"/>
        <v>0</v>
      </c>
      <c r="J8" s="106">
        <f t="shared" si="2"/>
        <v>0</v>
      </c>
      <c r="K8" s="106">
        <f t="shared" si="2"/>
        <v>0</v>
      </c>
      <c r="L8" s="106">
        <f t="shared" si="2"/>
        <v>14000</v>
      </c>
      <c r="M8" s="106">
        <f t="shared" si="2"/>
        <v>14000</v>
      </c>
    </row>
    <row r="9" spans="1:13" ht="12.75">
      <c r="A9" s="109">
        <v>3232</v>
      </c>
      <c r="B9" s="72">
        <v>411</v>
      </c>
      <c r="C9" s="74" t="s">
        <v>41</v>
      </c>
      <c r="D9" s="106">
        <f t="shared" si="0"/>
        <v>14000</v>
      </c>
      <c r="E9" s="106">
        <f>SUM(E10)</f>
        <v>14000</v>
      </c>
      <c r="F9" s="106">
        <f aca="true" t="shared" si="3" ref="F9:K9">SUM(F10)</f>
        <v>0</v>
      </c>
      <c r="G9" s="106">
        <f t="shared" si="3"/>
        <v>0</v>
      </c>
      <c r="H9" s="106">
        <f t="shared" si="3"/>
        <v>0</v>
      </c>
      <c r="I9" s="106">
        <f t="shared" si="3"/>
        <v>0</v>
      </c>
      <c r="J9" s="106">
        <f t="shared" si="3"/>
        <v>0</v>
      </c>
      <c r="K9" s="106">
        <f t="shared" si="3"/>
        <v>0</v>
      </c>
      <c r="L9" s="114">
        <v>14000</v>
      </c>
      <c r="M9" s="114">
        <v>14000</v>
      </c>
    </row>
    <row r="10" spans="1:13" ht="12.75">
      <c r="A10" s="73">
        <v>32321</v>
      </c>
      <c r="B10" s="75"/>
      <c r="C10" s="74" t="s">
        <v>41</v>
      </c>
      <c r="D10" s="79">
        <f>SUM(E10:K10)</f>
        <v>14000</v>
      </c>
      <c r="E10" s="77">
        <v>14000</v>
      </c>
      <c r="F10" s="77"/>
      <c r="G10" s="77"/>
      <c r="H10" s="77"/>
      <c r="I10" s="77"/>
      <c r="J10" s="77"/>
      <c r="K10" s="77"/>
      <c r="L10" s="77"/>
      <c r="M10" s="77"/>
    </row>
    <row r="11" spans="1:13" ht="25.5">
      <c r="A11" s="91" t="s">
        <v>42</v>
      </c>
      <c r="B11" s="92"/>
      <c r="C11" s="90" t="s">
        <v>43</v>
      </c>
      <c r="D11" s="113">
        <f>SUM(E11:K11)</f>
        <v>141180</v>
      </c>
      <c r="E11" s="113">
        <f aca="true" t="shared" si="4" ref="E11:K11">SUM(E12)</f>
        <v>141180</v>
      </c>
      <c r="F11" s="113">
        <f t="shared" si="4"/>
        <v>0</v>
      </c>
      <c r="G11" s="113">
        <f t="shared" si="4"/>
        <v>0</v>
      </c>
      <c r="H11" s="113">
        <f t="shared" si="4"/>
        <v>0</v>
      </c>
      <c r="I11" s="113">
        <f t="shared" si="4"/>
        <v>0</v>
      </c>
      <c r="J11" s="113">
        <f t="shared" si="4"/>
        <v>0</v>
      </c>
      <c r="K11" s="113">
        <f t="shared" si="4"/>
        <v>0</v>
      </c>
      <c r="L11" s="113">
        <f>SUM(L12)</f>
        <v>141180</v>
      </c>
      <c r="M11" s="113">
        <f>SUM(M12)</f>
        <v>141180</v>
      </c>
    </row>
    <row r="12" spans="1:13" ht="12.75">
      <c r="A12" s="109">
        <v>3</v>
      </c>
      <c r="B12" s="110"/>
      <c r="C12" s="111" t="s">
        <v>40</v>
      </c>
      <c r="D12" s="106">
        <f>SUM(E12:K12)</f>
        <v>141180</v>
      </c>
      <c r="E12" s="106">
        <f aca="true" t="shared" si="5" ref="E12:M12">SUM(E13,E63)</f>
        <v>141180</v>
      </c>
      <c r="F12" s="106">
        <f t="shared" si="5"/>
        <v>0</v>
      </c>
      <c r="G12" s="106">
        <f t="shared" si="5"/>
        <v>0</v>
      </c>
      <c r="H12" s="106">
        <f t="shared" si="5"/>
        <v>0</v>
      </c>
      <c r="I12" s="106">
        <f t="shared" si="5"/>
        <v>0</v>
      </c>
      <c r="J12" s="106">
        <f t="shared" si="5"/>
        <v>0</v>
      </c>
      <c r="K12" s="106">
        <f t="shared" si="5"/>
        <v>0</v>
      </c>
      <c r="L12" s="106">
        <f t="shared" si="5"/>
        <v>141180</v>
      </c>
      <c r="M12" s="106">
        <f t="shared" si="5"/>
        <v>141180</v>
      </c>
    </row>
    <row r="13" spans="1:13" ht="12.75">
      <c r="A13" s="109">
        <v>32</v>
      </c>
      <c r="B13" s="110"/>
      <c r="C13" s="111" t="s">
        <v>23</v>
      </c>
      <c r="D13" s="106">
        <f>SUM(E13:K13)</f>
        <v>138930</v>
      </c>
      <c r="E13" s="106">
        <f aca="true" t="shared" si="6" ref="E13:M13">E14+E21+E35+E53</f>
        <v>138930</v>
      </c>
      <c r="F13" s="106">
        <f t="shared" si="6"/>
        <v>0</v>
      </c>
      <c r="G13" s="106">
        <f t="shared" si="6"/>
        <v>0</v>
      </c>
      <c r="H13" s="106">
        <f t="shared" si="6"/>
        <v>0</v>
      </c>
      <c r="I13" s="106">
        <f t="shared" si="6"/>
        <v>0</v>
      </c>
      <c r="J13" s="106">
        <f t="shared" si="6"/>
        <v>0</v>
      </c>
      <c r="K13" s="106">
        <f t="shared" si="6"/>
        <v>0</v>
      </c>
      <c r="L13" s="106">
        <f t="shared" si="6"/>
        <v>138930</v>
      </c>
      <c r="M13" s="106">
        <f t="shared" si="6"/>
        <v>138930</v>
      </c>
    </row>
    <row r="14" spans="1:13" s="3" customFormat="1" ht="12.75">
      <c r="A14" s="109">
        <v>321</v>
      </c>
      <c r="B14" s="72"/>
      <c r="C14" s="74" t="s">
        <v>24</v>
      </c>
      <c r="D14" s="106">
        <f>SUM(E14:K14)</f>
        <v>27000</v>
      </c>
      <c r="E14" s="106">
        <f aca="true" t="shared" si="7" ref="E14:M14">E15+E19</f>
        <v>27000</v>
      </c>
      <c r="F14" s="106">
        <f t="shared" si="7"/>
        <v>0</v>
      </c>
      <c r="G14" s="106">
        <f t="shared" si="7"/>
        <v>0</v>
      </c>
      <c r="H14" s="106">
        <f t="shared" si="7"/>
        <v>0</v>
      </c>
      <c r="I14" s="106">
        <f t="shared" si="7"/>
        <v>0</v>
      </c>
      <c r="J14" s="106">
        <f t="shared" si="7"/>
        <v>0</v>
      </c>
      <c r="K14" s="106">
        <f t="shared" si="7"/>
        <v>0</v>
      </c>
      <c r="L14" s="106">
        <f t="shared" si="7"/>
        <v>27000</v>
      </c>
      <c r="M14" s="106">
        <f t="shared" si="7"/>
        <v>27000</v>
      </c>
    </row>
    <row r="15" spans="1:13" ht="12.75">
      <c r="A15" s="109">
        <v>3211</v>
      </c>
      <c r="B15" s="75">
        <v>413</v>
      </c>
      <c r="C15" s="74" t="s">
        <v>44</v>
      </c>
      <c r="D15" s="106">
        <f aca="true" t="shared" si="8" ref="D15:D22">SUM(E15:K15)</f>
        <v>25000</v>
      </c>
      <c r="E15" s="106">
        <f aca="true" t="shared" si="9" ref="E15:K15">SUM(E16:E18)</f>
        <v>25000</v>
      </c>
      <c r="F15" s="106">
        <f t="shared" si="9"/>
        <v>0</v>
      </c>
      <c r="G15" s="106">
        <f t="shared" si="9"/>
        <v>0</v>
      </c>
      <c r="H15" s="106">
        <f t="shared" si="9"/>
        <v>0</v>
      </c>
      <c r="I15" s="106">
        <f t="shared" si="9"/>
        <v>0</v>
      </c>
      <c r="J15" s="106">
        <f t="shared" si="9"/>
        <v>0</v>
      </c>
      <c r="K15" s="106">
        <f t="shared" si="9"/>
        <v>0</v>
      </c>
      <c r="L15" s="114">
        <v>25000</v>
      </c>
      <c r="M15" s="114">
        <v>25000</v>
      </c>
    </row>
    <row r="16" spans="1:13" ht="12.75">
      <c r="A16" s="73">
        <v>32111</v>
      </c>
      <c r="B16" s="75"/>
      <c r="C16" s="74" t="s">
        <v>60</v>
      </c>
      <c r="D16" s="79">
        <f t="shared" si="8"/>
        <v>8550</v>
      </c>
      <c r="E16" s="79">
        <v>8550</v>
      </c>
      <c r="F16" s="79"/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7"/>
      <c r="M16" s="77"/>
    </row>
    <row r="17" spans="1:13" ht="12.75">
      <c r="A17" s="73">
        <v>32113</v>
      </c>
      <c r="B17" s="75"/>
      <c r="C17" s="74" t="s">
        <v>61</v>
      </c>
      <c r="D17" s="79">
        <f t="shared" si="8"/>
        <v>1400</v>
      </c>
      <c r="E17" s="79">
        <v>1400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7"/>
      <c r="M17" s="77"/>
    </row>
    <row r="18" spans="1:13" ht="12.75">
      <c r="A18" s="73">
        <v>32115</v>
      </c>
      <c r="B18" s="75"/>
      <c r="C18" s="74" t="s">
        <v>62</v>
      </c>
      <c r="D18" s="79">
        <f t="shared" si="8"/>
        <v>15050</v>
      </c>
      <c r="E18" s="79">
        <v>15050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7"/>
      <c r="M18" s="77"/>
    </row>
    <row r="19" spans="1:13" ht="12.75">
      <c r="A19" s="109">
        <v>3213</v>
      </c>
      <c r="B19" s="75">
        <v>414</v>
      </c>
      <c r="C19" s="74" t="s">
        <v>45</v>
      </c>
      <c r="D19" s="106">
        <f t="shared" si="8"/>
        <v>2000</v>
      </c>
      <c r="E19" s="106">
        <f>SUM(E20)</f>
        <v>2000</v>
      </c>
      <c r="F19" s="106">
        <f aca="true" t="shared" si="10" ref="F19:K19">SUM(F20)</f>
        <v>0</v>
      </c>
      <c r="G19" s="106">
        <f t="shared" si="10"/>
        <v>0</v>
      </c>
      <c r="H19" s="106">
        <f t="shared" si="10"/>
        <v>0</v>
      </c>
      <c r="I19" s="106">
        <f t="shared" si="10"/>
        <v>0</v>
      </c>
      <c r="J19" s="106">
        <f t="shared" si="10"/>
        <v>0</v>
      </c>
      <c r="K19" s="106">
        <f t="shared" si="10"/>
        <v>0</v>
      </c>
      <c r="L19" s="114">
        <v>2000</v>
      </c>
      <c r="M19" s="114">
        <v>2000</v>
      </c>
    </row>
    <row r="20" spans="1:13" ht="12.75">
      <c r="A20" s="73">
        <v>32131</v>
      </c>
      <c r="B20" s="75"/>
      <c r="C20" s="74" t="s">
        <v>63</v>
      </c>
      <c r="D20" s="79">
        <f t="shared" si="8"/>
        <v>2000</v>
      </c>
      <c r="E20" s="79">
        <v>2000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7"/>
      <c r="M20" s="77"/>
    </row>
    <row r="21" spans="1:13" ht="12.75">
      <c r="A21" s="109">
        <v>322</v>
      </c>
      <c r="B21" s="75"/>
      <c r="C21" s="74" t="s">
        <v>25</v>
      </c>
      <c r="D21" s="106">
        <f t="shared" si="8"/>
        <v>25000</v>
      </c>
      <c r="E21" s="106">
        <f>E22+E28+E31+E33</f>
        <v>25000</v>
      </c>
      <c r="F21" s="106">
        <f aca="true" t="shared" si="11" ref="F21:M21">F22+F28+F31+F33</f>
        <v>0</v>
      </c>
      <c r="G21" s="106">
        <f t="shared" si="11"/>
        <v>0</v>
      </c>
      <c r="H21" s="106">
        <f t="shared" si="11"/>
        <v>0</v>
      </c>
      <c r="I21" s="106">
        <f t="shared" si="11"/>
        <v>0</v>
      </c>
      <c r="J21" s="106">
        <f t="shared" si="11"/>
        <v>0</v>
      </c>
      <c r="K21" s="106">
        <f t="shared" si="11"/>
        <v>0</v>
      </c>
      <c r="L21" s="106">
        <f t="shared" si="11"/>
        <v>25000</v>
      </c>
      <c r="M21" s="106">
        <f t="shared" si="11"/>
        <v>25000</v>
      </c>
    </row>
    <row r="22" spans="1:13" ht="12.75">
      <c r="A22" s="108">
        <v>3221</v>
      </c>
      <c r="B22" s="94">
        <v>416</v>
      </c>
      <c r="C22" s="95" t="s">
        <v>64</v>
      </c>
      <c r="D22" s="106">
        <f t="shared" si="8"/>
        <v>14500</v>
      </c>
      <c r="E22" s="99">
        <f aca="true" t="shared" si="12" ref="E22:K22">SUM(E23:E27)</f>
        <v>14500</v>
      </c>
      <c r="F22" s="99">
        <f t="shared" si="12"/>
        <v>0</v>
      </c>
      <c r="G22" s="99">
        <f t="shared" si="12"/>
        <v>0</v>
      </c>
      <c r="H22" s="99">
        <f t="shared" si="12"/>
        <v>0</v>
      </c>
      <c r="I22" s="99">
        <f t="shared" si="12"/>
        <v>0</v>
      </c>
      <c r="J22" s="99">
        <f t="shared" si="12"/>
        <v>0</v>
      </c>
      <c r="K22" s="99">
        <f t="shared" si="12"/>
        <v>0</v>
      </c>
      <c r="L22" s="103">
        <v>14500</v>
      </c>
      <c r="M22" s="103">
        <v>14500</v>
      </c>
    </row>
    <row r="23" spans="1:13" s="3" customFormat="1" ht="12.75">
      <c r="A23" s="104">
        <v>32211</v>
      </c>
      <c r="B23" s="94"/>
      <c r="C23" s="95" t="s">
        <v>65</v>
      </c>
      <c r="D23" s="79">
        <f aca="true" t="shared" si="13" ref="D23:D68">SUM(E23:K23)</f>
        <v>5000</v>
      </c>
      <c r="E23" s="96">
        <v>5000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7"/>
      <c r="M23" s="77"/>
    </row>
    <row r="24" spans="1:13" ht="12.75">
      <c r="A24" s="104">
        <v>32212</v>
      </c>
      <c r="B24" s="94"/>
      <c r="C24" s="95" t="s">
        <v>66</v>
      </c>
      <c r="D24" s="79">
        <f t="shared" si="13"/>
        <v>1500</v>
      </c>
      <c r="E24" s="96">
        <v>1500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7"/>
      <c r="M24" s="77"/>
    </row>
    <row r="25" spans="1:13" ht="12.75">
      <c r="A25" s="104">
        <v>32214</v>
      </c>
      <c r="B25" s="94"/>
      <c r="C25" s="95" t="s">
        <v>67</v>
      </c>
      <c r="D25" s="79">
        <f t="shared" si="13"/>
        <v>5000</v>
      </c>
      <c r="E25" s="96">
        <v>5000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8"/>
      <c r="M25" s="78"/>
    </row>
    <row r="26" spans="1:13" ht="12.75">
      <c r="A26" s="104">
        <v>32216</v>
      </c>
      <c r="B26" s="94"/>
      <c r="C26" s="95" t="s">
        <v>68</v>
      </c>
      <c r="D26" s="79">
        <f>SUM(E26:K26)</f>
        <v>2000</v>
      </c>
      <c r="E26" s="96">
        <v>2000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7"/>
      <c r="M26" s="77"/>
    </row>
    <row r="27" spans="1:13" ht="12.75">
      <c r="A27" s="104">
        <v>32219</v>
      </c>
      <c r="B27" s="94"/>
      <c r="C27" s="95" t="s">
        <v>139</v>
      </c>
      <c r="D27" s="79">
        <f>SUM(E27:K27)</f>
        <v>1000</v>
      </c>
      <c r="E27" s="96">
        <v>1000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7"/>
      <c r="M27" s="77"/>
    </row>
    <row r="28" spans="1:13" ht="12.75">
      <c r="A28" s="108">
        <v>3224</v>
      </c>
      <c r="B28" s="94">
        <v>418</v>
      </c>
      <c r="C28" s="95" t="s">
        <v>73</v>
      </c>
      <c r="D28" s="106">
        <f t="shared" si="13"/>
        <v>7000</v>
      </c>
      <c r="E28" s="99">
        <f aca="true" t="shared" si="14" ref="E28:K28">SUM(E29:E30)</f>
        <v>7000</v>
      </c>
      <c r="F28" s="99">
        <f t="shared" si="14"/>
        <v>0</v>
      </c>
      <c r="G28" s="99">
        <f t="shared" si="14"/>
        <v>0</v>
      </c>
      <c r="H28" s="99">
        <f t="shared" si="14"/>
        <v>0</v>
      </c>
      <c r="I28" s="99">
        <f t="shared" si="14"/>
        <v>0</v>
      </c>
      <c r="J28" s="99">
        <f t="shared" si="14"/>
        <v>0</v>
      </c>
      <c r="K28" s="99">
        <f t="shared" si="14"/>
        <v>0</v>
      </c>
      <c r="L28" s="103">
        <v>7000</v>
      </c>
      <c r="M28" s="103">
        <v>7000</v>
      </c>
    </row>
    <row r="29" spans="1:13" s="3" customFormat="1" ht="12.75">
      <c r="A29" s="104">
        <v>32241</v>
      </c>
      <c r="B29" s="94"/>
      <c r="C29" s="95" t="s">
        <v>74</v>
      </c>
      <c r="D29" s="79">
        <f t="shared" si="13"/>
        <v>1500</v>
      </c>
      <c r="E29" s="96">
        <v>1500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103"/>
      <c r="M29" s="103"/>
    </row>
    <row r="30" spans="1:13" ht="12.75">
      <c r="A30" s="104">
        <v>32242</v>
      </c>
      <c r="B30" s="94"/>
      <c r="C30" s="95" t="s">
        <v>75</v>
      </c>
      <c r="D30" s="79">
        <f t="shared" si="13"/>
        <v>5500</v>
      </c>
      <c r="E30" s="96">
        <v>5500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103"/>
      <c r="M30" s="103"/>
    </row>
    <row r="31" spans="1:13" s="3" customFormat="1" ht="12.75">
      <c r="A31" s="108">
        <v>3225</v>
      </c>
      <c r="B31" s="94"/>
      <c r="C31" s="95" t="s">
        <v>95</v>
      </c>
      <c r="D31" s="106">
        <f t="shared" si="13"/>
        <v>3000</v>
      </c>
      <c r="E31" s="99">
        <f aca="true" t="shared" si="15" ref="E31:K33">SUM(E32)</f>
        <v>3000</v>
      </c>
      <c r="F31" s="99">
        <f t="shared" si="15"/>
        <v>0</v>
      </c>
      <c r="G31" s="99">
        <f t="shared" si="15"/>
        <v>0</v>
      </c>
      <c r="H31" s="99">
        <f t="shared" si="15"/>
        <v>0</v>
      </c>
      <c r="I31" s="99">
        <f t="shared" si="15"/>
        <v>0</v>
      </c>
      <c r="J31" s="99">
        <f t="shared" si="15"/>
        <v>0</v>
      </c>
      <c r="K31" s="99">
        <f t="shared" si="15"/>
        <v>0</v>
      </c>
      <c r="L31" s="96">
        <v>3000</v>
      </c>
      <c r="M31" s="96">
        <v>3000</v>
      </c>
    </row>
    <row r="32" spans="1:13" s="3" customFormat="1" ht="12.75">
      <c r="A32" s="104">
        <v>32251</v>
      </c>
      <c r="B32" s="94"/>
      <c r="C32" s="95" t="s">
        <v>109</v>
      </c>
      <c r="D32" s="79">
        <f t="shared" si="13"/>
        <v>3000</v>
      </c>
      <c r="E32" s="96">
        <v>3000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103"/>
      <c r="M32" s="103"/>
    </row>
    <row r="33" spans="1:13" s="3" customFormat="1" ht="12.75">
      <c r="A33" s="108">
        <v>3227</v>
      </c>
      <c r="B33" s="94"/>
      <c r="C33" s="95" t="s">
        <v>140</v>
      </c>
      <c r="D33" s="106">
        <f>SUM(E33:K33)</f>
        <v>500</v>
      </c>
      <c r="E33" s="99">
        <f t="shared" si="15"/>
        <v>500</v>
      </c>
      <c r="F33" s="99">
        <f t="shared" si="15"/>
        <v>0</v>
      </c>
      <c r="G33" s="99">
        <f t="shared" si="15"/>
        <v>0</v>
      </c>
      <c r="H33" s="99">
        <f t="shared" si="15"/>
        <v>0</v>
      </c>
      <c r="I33" s="99">
        <f t="shared" si="15"/>
        <v>0</v>
      </c>
      <c r="J33" s="99">
        <f t="shared" si="15"/>
        <v>0</v>
      </c>
      <c r="K33" s="99">
        <f t="shared" si="15"/>
        <v>0</v>
      </c>
      <c r="L33" s="96">
        <v>500</v>
      </c>
      <c r="M33" s="96">
        <v>500</v>
      </c>
    </row>
    <row r="34" spans="1:13" s="3" customFormat="1" ht="12.75">
      <c r="A34" s="104">
        <v>32271</v>
      </c>
      <c r="B34" s="94"/>
      <c r="C34" s="95" t="s">
        <v>140</v>
      </c>
      <c r="D34" s="79">
        <f>SUM(E34:K34)</f>
        <v>500</v>
      </c>
      <c r="E34" s="96">
        <v>500</v>
      </c>
      <c r="F34" s="79">
        <v>0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  <c r="L34" s="103"/>
      <c r="M34" s="103"/>
    </row>
    <row r="35" spans="1:13" s="3" customFormat="1" ht="12.75">
      <c r="A35" s="108">
        <v>323</v>
      </c>
      <c r="B35" s="94"/>
      <c r="C35" s="95" t="s">
        <v>26</v>
      </c>
      <c r="D35" s="106">
        <f t="shared" si="13"/>
        <v>80500</v>
      </c>
      <c r="E35" s="107">
        <f>E36+E39+E43+E45+E47+E49+E51</f>
        <v>80500</v>
      </c>
      <c r="F35" s="107">
        <f aca="true" t="shared" si="16" ref="F35:M35">F36+F39+F43+F45+F47+F49+F51</f>
        <v>0</v>
      </c>
      <c r="G35" s="107">
        <f t="shared" si="16"/>
        <v>0</v>
      </c>
      <c r="H35" s="107">
        <f t="shared" si="16"/>
        <v>0</v>
      </c>
      <c r="I35" s="107">
        <f t="shared" si="16"/>
        <v>0</v>
      </c>
      <c r="J35" s="107">
        <f t="shared" si="16"/>
        <v>0</v>
      </c>
      <c r="K35" s="107">
        <f t="shared" si="16"/>
        <v>0</v>
      </c>
      <c r="L35" s="107">
        <f t="shared" si="16"/>
        <v>80500</v>
      </c>
      <c r="M35" s="107">
        <f t="shared" si="16"/>
        <v>80500</v>
      </c>
    </row>
    <row r="36" spans="1:13" ht="12.75">
      <c r="A36" s="108">
        <v>3231</v>
      </c>
      <c r="B36" s="94">
        <v>421</v>
      </c>
      <c r="C36" s="95" t="s">
        <v>76</v>
      </c>
      <c r="D36" s="106">
        <f t="shared" si="13"/>
        <v>28500</v>
      </c>
      <c r="E36" s="99">
        <f aca="true" t="shared" si="17" ref="E36:K36">SUM(E37:E38)</f>
        <v>28500</v>
      </c>
      <c r="F36" s="99">
        <f t="shared" si="17"/>
        <v>0</v>
      </c>
      <c r="G36" s="99">
        <f t="shared" si="17"/>
        <v>0</v>
      </c>
      <c r="H36" s="99">
        <f t="shared" si="17"/>
        <v>0</v>
      </c>
      <c r="I36" s="99">
        <f t="shared" si="17"/>
        <v>0</v>
      </c>
      <c r="J36" s="99">
        <f t="shared" si="17"/>
        <v>0</v>
      </c>
      <c r="K36" s="99">
        <f t="shared" si="17"/>
        <v>0</v>
      </c>
      <c r="L36" s="103">
        <v>28500</v>
      </c>
      <c r="M36" s="103">
        <v>28500</v>
      </c>
    </row>
    <row r="37" spans="1:13" ht="12.75">
      <c r="A37" s="104">
        <v>32311</v>
      </c>
      <c r="B37" s="94"/>
      <c r="C37" s="95" t="s">
        <v>77</v>
      </c>
      <c r="D37" s="79">
        <f t="shared" si="13"/>
        <v>26000</v>
      </c>
      <c r="E37" s="96">
        <v>26000</v>
      </c>
      <c r="F37" s="79">
        <v>0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  <c r="L37" s="77"/>
      <c r="M37" s="77"/>
    </row>
    <row r="38" spans="1:13" ht="12.75">
      <c r="A38" s="104">
        <v>32313</v>
      </c>
      <c r="B38" s="94"/>
      <c r="C38" s="95" t="s">
        <v>79</v>
      </c>
      <c r="D38" s="79">
        <f t="shared" si="13"/>
        <v>2500</v>
      </c>
      <c r="E38" s="96">
        <v>2500</v>
      </c>
      <c r="F38" s="79">
        <v>0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  <c r="L38" s="77"/>
      <c r="M38" s="77"/>
    </row>
    <row r="39" spans="1:13" ht="12.75">
      <c r="A39" s="108">
        <v>3234</v>
      </c>
      <c r="B39" s="94">
        <v>424</v>
      </c>
      <c r="C39" s="95" t="s">
        <v>48</v>
      </c>
      <c r="D39" s="106">
        <f t="shared" si="13"/>
        <v>35000</v>
      </c>
      <c r="E39" s="99">
        <f aca="true" t="shared" si="18" ref="E39:K39">SUM(E40:E42)</f>
        <v>35000</v>
      </c>
      <c r="F39" s="99">
        <f t="shared" si="18"/>
        <v>0</v>
      </c>
      <c r="G39" s="99">
        <f t="shared" si="18"/>
        <v>0</v>
      </c>
      <c r="H39" s="99">
        <f t="shared" si="18"/>
        <v>0</v>
      </c>
      <c r="I39" s="99">
        <f t="shared" si="18"/>
        <v>0</v>
      </c>
      <c r="J39" s="99">
        <f t="shared" si="18"/>
        <v>0</v>
      </c>
      <c r="K39" s="99">
        <f t="shared" si="18"/>
        <v>0</v>
      </c>
      <c r="L39" s="103">
        <v>35000</v>
      </c>
      <c r="M39" s="103">
        <v>35000</v>
      </c>
    </row>
    <row r="40" spans="1:13" ht="12.75">
      <c r="A40" s="104">
        <v>32341</v>
      </c>
      <c r="B40" s="94"/>
      <c r="C40" s="95" t="s">
        <v>82</v>
      </c>
      <c r="D40" s="79">
        <f t="shared" si="13"/>
        <v>20000</v>
      </c>
      <c r="E40" s="96">
        <v>20000</v>
      </c>
      <c r="F40" s="79">
        <v>0</v>
      </c>
      <c r="G40" s="79">
        <v>0</v>
      </c>
      <c r="H40" s="79">
        <v>0</v>
      </c>
      <c r="I40" s="79">
        <v>0</v>
      </c>
      <c r="J40" s="79">
        <v>0</v>
      </c>
      <c r="K40" s="79">
        <v>0</v>
      </c>
      <c r="L40" s="103"/>
      <c r="M40" s="103"/>
    </row>
    <row r="41" spans="1:13" ht="12.75">
      <c r="A41" s="104">
        <v>32342</v>
      </c>
      <c r="B41" s="94"/>
      <c r="C41" s="95" t="s">
        <v>83</v>
      </c>
      <c r="D41" s="79">
        <f t="shared" si="13"/>
        <v>14000</v>
      </c>
      <c r="E41" s="96">
        <v>14000</v>
      </c>
      <c r="F41" s="79">
        <v>0</v>
      </c>
      <c r="G41" s="79">
        <v>0</v>
      </c>
      <c r="H41" s="79">
        <v>0</v>
      </c>
      <c r="I41" s="79">
        <v>0</v>
      </c>
      <c r="J41" s="79">
        <v>0</v>
      </c>
      <c r="K41" s="79">
        <v>0</v>
      </c>
      <c r="L41" s="103"/>
      <c r="M41" s="103"/>
    </row>
    <row r="42" spans="1:13" ht="12.75">
      <c r="A42" s="104">
        <v>32343</v>
      </c>
      <c r="B42" s="94"/>
      <c r="C42" s="95" t="s">
        <v>84</v>
      </c>
      <c r="D42" s="79">
        <f t="shared" si="13"/>
        <v>1000</v>
      </c>
      <c r="E42" s="96">
        <v>1000</v>
      </c>
      <c r="F42" s="79">
        <v>0</v>
      </c>
      <c r="G42" s="79">
        <v>0</v>
      </c>
      <c r="H42" s="79">
        <v>0</v>
      </c>
      <c r="I42" s="79">
        <v>0</v>
      </c>
      <c r="J42" s="79">
        <v>0</v>
      </c>
      <c r="K42" s="79">
        <v>0</v>
      </c>
      <c r="L42" s="103"/>
      <c r="M42" s="103"/>
    </row>
    <row r="43" spans="1:13" ht="12.75">
      <c r="A43" s="108">
        <v>3235</v>
      </c>
      <c r="B43" s="94">
        <v>425</v>
      </c>
      <c r="C43" s="95" t="s">
        <v>142</v>
      </c>
      <c r="D43" s="106">
        <f>SUM(E43:K43)</f>
        <v>2500</v>
      </c>
      <c r="E43" s="99">
        <f aca="true" t="shared" si="19" ref="E43:K47">SUM(E44)</f>
        <v>2500</v>
      </c>
      <c r="F43" s="99">
        <f t="shared" si="19"/>
        <v>0</v>
      </c>
      <c r="G43" s="99">
        <f t="shared" si="19"/>
        <v>0</v>
      </c>
      <c r="H43" s="99">
        <f t="shared" si="19"/>
        <v>0</v>
      </c>
      <c r="I43" s="99">
        <f t="shared" si="19"/>
        <v>0</v>
      </c>
      <c r="J43" s="99">
        <f t="shared" si="19"/>
        <v>0</v>
      </c>
      <c r="K43" s="99">
        <f t="shared" si="19"/>
        <v>0</v>
      </c>
      <c r="L43" s="103">
        <v>2500</v>
      </c>
      <c r="M43" s="103">
        <v>2500</v>
      </c>
    </row>
    <row r="44" spans="1:13" ht="12.75">
      <c r="A44" s="104">
        <v>32353</v>
      </c>
      <c r="B44" s="94"/>
      <c r="C44" s="95" t="s">
        <v>141</v>
      </c>
      <c r="D44" s="79">
        <f>SUM(E44:K44)</f>
        <v>2500</v>
      </c>
      <c r="E44" s="96">
        <v>2500</v>
      </c>
      <c r="F44" s="79">
        <v>0</v>
      </c>
      <c r="G44" s="79">
        <v>0</v>
      </c>
      <c r="H44" s="79">
        <v>0</v>
      </c>
      <c r="I44" s="79">
        <v>0</v>
      </c>
      <c r="J44" s="79">
        <v>0</v>
      </c>
      <c r="K44" s="79">
        <v>0</v>
      </c>
      <c r="L44" s="77"/>
      <c r="M44" s="77"/>
    </row>
    <row r="45" spans="1:13" ht="12.75">
      <c r="A45" s="108">
        <v>3236</v>
      </c>
      <c r="B45" s="94">
        <v>426</v>
      </c>
      <c r="C45" s="95" t="s">
        <v>86</v>
      </c>
      <c r="D45" s="106">
        <f>SUM(E45:K45)</f>
        <v>1000</v>
      </c>
      <c r="E45" s="99">
        <f t="shared" si="19"/>
        <v>1000</v>
      </c>
      <c r="F45" s="99">
        <f t="shared" si="19"/>
        <v>0</v>
      </c>
      <c r="G45" s="99">
        <f t="shared" si="19"/>
        <v>0</v>
      </c>
      <c r="H45" s="99">
        <f t="shared" si="19"/>
        <v>0</v>
      </c>
      <c r="I45" s="99">
        <f t="shared" si="19"/>
        <v>0</v>
      </c>
      <c r="J45" s="99">
        <f t="shared" si="19"/>
        <v>0</v>
      </c>
      <c r="K45" s="99">
        <f t="shared" si="19"/>
        <v>0</v>
      </c>
      <c r="L45" s="103">
        <v>1000</v>
      </c>
      <c r="M45" s="103">
        <v>1000</v>
      </c>
    </row>
    <row r="46" spans="1:13" ht="12.75">
      <c r="A46" s="104">
        <v>32361</v>
      </c>
      <c r="B46" s="94"/>
      <c r="C46" s="95" t="s">
        <v>143</v>
      </c>
      <c r="D46" s="79">
        <f>SUM(E46:K46)</f>
        <v>1000</v>
      </c>
      <c r="E46" s="96">
        <v>1000</v>
      </c>
      <c r="F46" s="79">
        <v>0</v>
      </c>
      <c r="G46" s="79">
        <v>0</v>
      </c>
      <c r="H46" s="79">
        <v>0</v>
      </c>
      <c r="I46" s="79">
        <v>0</v>
      </c>
      <c r="J46" s="79">
        <v>0</v>
      </c>
      <c r="K46" s="79">
        <v>0</v>
      </c>
      <c r="L46" s="77"/>
      <c r="M46" s="77"/>
    </row>
    <row r="47" spans="1:13" ht="12.75">
      <c r="A47" s="108">
        <v>3237</v>
      </c>
      <c r="B47" s="94">
        <v>427</v>
      </c>
      <c r="C47" s="95" t="s">
        <v>88</v>
      </c>
      <c r="D47" s="106">
        <f t="shared" si="13"/>
        <v>6000</v>
      </c>
      <c r="E47" s="99">
        <f t="shared" si="19"/>
        <v>6000</v>
      </c>
      <c r="F47" s="99">
        <f t="shared" si="19"/>
        <v>0</v>
      </c>
      <c r="G47" s="99">
        <f t="shared" si="19"/>
        <v>0</v>
      </c>
      <c r="H47" s="99">
        <f t="shared" si="19"/>
        <v>0</v>
      </c>
      <c r="I47" s="99">
        <f t="shared" si="19"/>
        <v>0</v>
      </c>
      <c r="J47" s="99">
        <f t="shared" si="19"/>
        <v>0</v>
      </c>
      <c r="K47" s="99">
        <f t="shared" si="19"/>
        <v>0</v>
      </c>
      <c r="L47" s="103">
        <v>6000</v>
      </c>
      <c r="M47" s="103">
        <v>6000</v>
      </c>
    </row>
    <row r="48" spans="1:13" ht="12.75">
      <c r="A48" s="104">
        <v>32379</v>
      </c>
      <c r="B48" s="94"/>
      <c r="C48" s="95" t="s">
        <v>89</v>
      </c>
      <c r="D48" s="79">
        <f t="shared" si="13"/>
        <v>6000</v>
      </c>
      <c r="E48" s="96">
        <v>6000</v>
      </c>
      <c r="F48" s="79">
        <v>0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77"/>
      <c r="M48" s="77"/>
    </row>
    <row r="49" spans="1:13" ht="12.75">
      <c r="A49" s="108">
        <v>3238</v>
      </c>
      <c r="B49" s="94">
        <v>428</v>
      </c>
      <c r="C49" s="95" t="s">
        <v>127</v>
      </c>
      <c r="D49" s="106">
        <f t="shared" si="13"/>
        <v>7000</v>
      </c>
      <c r="E49" s="99">
        <f>SUM(E50)</f>
        <v>7000</v>
      </c>
      <c r="F49" s="99">
        <f aca="true" t="shared" si="20" ref="F49:K49">SUM(F50)</f>
        <v>0</v>
      </c>
      <c r="G49" s="99">
        <f t="shared" si="20"/>
        <v>0</v>
      </c>
      <c r="H49" s="99">
        <f t="shared" si="20"/>
        <v>0</v>
      </c>
      <c r="I49" s="99">
        <f t="shared" si="20"/>
        <v>0</v>
      </c>
      <c r="J49" s="99">
        <f t="shared" si="20"/>
        <v>0</v>
      </c>
      <c r="K49" s="99">
        <f t="shared" si="20"/>
        <v>0</v>
      </c>
      <c r="L49" s="77">
        <v>7000</v>
      </c>
      <c r="M49" s="77">
        <v>7000</v>
      </c>
    </row>
    <row r="50" spans="1:13" ht="12.75">
      <c r="A50" s="104">
        <v>32389</v>
      </c>
      <c r="B50" s="94"/>
      <c r="C50" s="95" t="s">
        <v>126</v>
      </c>
      <c r="D50" s="79">
        <f t="shared" si="13"/>
        <v>7000</v>
      </c>
      <c r="E50" s="96">
        <v>7000</v>
      </c>
      <c r="F50" s="96">
        <v>0</v>
      </c>
      <c r="G50" s="96">
        <v>0</v>
      </c>
      <c r="H50" s="96">
        <v>0</v>
      </c>
      <c r="I50" s="96">
        <v>0</v>
      </c>
      <c r="J50" s="96">
        <v>0</v>
      </c>
      <c r="K50" s="96">
        <v>0</v>
      </c>
      <c r="L50" s="77"/>
      <c r="M50" s="77"/>
    </row>
    <row r="51" spans="1:13" ht="12.75">
      <c r="A51" s="108">
        <v>3239</v>
      </c>
      <c r="B51" s="94">
        <v>429</v>
      </c>
      <c r="C51" s="95" t="s">
        <v>49</v>
      </c>
      <c r="D51" s="106">
        <f t="shared" si="13"/>
        <v>500</v>
      </c>
      <c r="E51" s="99">
        <f>SUM(E52)</f>
        <v>500</v>
      </c>
      <c r="F51" s="99">
        <f aca="true" t="shared" si="21" ref="F51:K51">SUM(F52)</f>
        <v>0</v>
      </c>
      <c r="G51" s="99">
        <f t="shared" si="21"/>
        <v>0</v>
      </c>
      <c r="H51" s="99">
        <f t="shared" si="21"/>
        <v>0</v>
      </c>
      <c r="I51" s="99">
        <f t="shared" si="21"/>
        <v>0</v>
      </c>
      <c r="J51" s="99">
        <f t="shared" si="21"/>
        <v>0</v>
      </c>
      <c r="K51" s="99">
        <f t="shared" si="21"/>
        <v>0</v>
      </c>
      <c r="L51" s="77">
        <v>500</v>
      </c>
      <c r="M51" s="77">
        <v>500</v>
      </c>
    </row>
    <row r="52" spans="1:13" ht="12.75">
      <c r="A52" s="104">
        <v>32399</v>
      </c>
      <c r="B52" s="94"/>
      <c r="C52" s="95" t="s">
        <v>128</v>
      </c>
      <c r="D52" s="79">
        <f t="shared" si="13"/>
        <v>500</v>
      </c>
      <c r="E52" s="96">
        <v>500</v>
      </c>
      <c r="F52" s="96">
        <v>0</v>
      </c>
      <c r="G52" s="96">
        <v>0</v>
      </c>
      <c r="H52" s="96">
        <v>0</v>
      </c>
      <c r="I52" s="96">
        <v>0</v>
      </c>
      <c r="J52" s="96">
        <v>0</v>
      </c>
      <c r="K52" s="96">
        <v>0</v>
      </c>
      <c r="L52" s="77"/>
      <c r="M52" s="77"/>
    </row>
    <row r="53" spans="1:13" ht="12.75">
      <c r="A53" s="108">
        <v>329</v>
      </c>
      <c r="B53" s="94"/>
      <c r="C53" s="95" t="s">
        <v>91</v>
      </c>
      <c r="D53" s="106">
        <f t="shared" si="13"/>
        <v>6430</v>
      </c>
      <c r="E53" s="99">
        <f>E56+E60+E58+E54</f>
        <v>6430</v>
      </c>
      <c r="F53" s="99">
        <f aca="true" t="shared" si="22" ref="F53:M53">F56+F60+F58+F54</f>
        <v>0</v>
      </c>
      <c r="G53" s="99">
        <f t="shared" si="22"/>
        <v>0</v>
      </c>
      <c r="H53" s="99">
        <f t="shared" si="22"/>
        <v>0</v>
      </c>
      <c r="I53" s="99">
        <f t="shared" si="22"/>
        <v>0</v>
      </c>
      <c r="J53" s="99">
        <f t="shared" si="22"/>
        <v>0</v>
      </c>
      <c r="K53" s="99">
        <f t="shared" si="22"/>
        <v>0</v>
      </c>
      <c r="L53" s="99">
        <f t="shared" si="22"/>
        <v>6430</v>
      </c>
      <c r="M53" s="99">
        <f t="shared" si="22"/>
        <v>6430</v>
      </c>
    </row>
    <row r="54" spans="1:13" ht="12.75">
      <c r="A54" s="108">
        <v>3293</v>
      </c>
      <c r="B54" s="94">
        <v>432</v>
      </c>
      <c r="C54" s="95" t="s">
        <v>129</v>
      </c>
      <c r="D54" s="106">
        <f t="shared" si="13"/>
        <v>3630</v>
      </c>
      <c r="E54" s="99">
        <f>SUM(E55)</f>
        <v>3630</v>
      </c>
      <c r="F54" s="99">
        <f aca="true" t="shared" si="23" ref="F54:K54">SUM(F55)</f>
        <v>0</v>
      </c>
      <c r="G54" s="99">
        <f t="shared" si="23"/>
        <v>0</v>
      </c>
      <c r="H54" s="99">
        <f t="shared" si="23"/>
        <v>0</v>
      </c>
      <c r="I54" s="99">
        <f t="shared" si="23"/>
        <v>0</v>
      </c>
      <c r="J54" s="99">
        <f t="shared" si="23"/>
        <v>0</v>
      </c>
      <c r="K54" s="99">
        <f t="shared" si="23"/>
        <v>0</v>
      </c>
      <c r="L54" s="96">
        <v>3630</v>
      </c>
      <c r="M54" s="96">
        <v>3630</v>
      </c>
    </row>
    <row r="55" spans="1:13" ht="12.75">
      <c r="A55" s="104">
        <v>32931</v>
      </c>
      <c r="B55" s="94"/>
      <c r="C55" s="95" t="s">
        <v>129</v>
      </c>
      <c r="D55" s="114">
        <f t="shared" si="13"/>
        <v>3630</v>
      </c>
      <c r="E55" s="96">
        <v>3630</v>
      </c>
      <c r="F55" s="96">
        <v>0</v>
      </c>
      <c r="G55" s="96">
        <v>0</v>
      </c>
      <c r="H55" s="96">
        <v>0</v>
      </c>
      <c r="I55" s="96">
        <v>0</v>
      </c>
      <c r="J55" s="96">
        <v>0</v>
      </c>
      <c r="K55" s="96">
        <v>0</v>
      </c>
      <c r="L55" s="99"/>
      <c r="M55" s="99"/>
    </row>
    <row r="56" spans="1:13" ht="12.75">
      <c r="A56" s="108">
        <v>3294</v>
      </c>
      <c r="B56" s="94">
        <v>433</v>
      </c>
      <c r="C56" s="95" t="s">
        <v>50</v>
      </c>
      <c r="D56" s="106">
        <f t="shared" si="13"/>
        <v>1000</v>
      </c>
      <c r="E56" s="99">
        <f aca="true" t="shared" si="24" ref="E56:K58">SUM(E57)</f>
        <v>1000</v>
      </c>
      <c r="F56" s="99">
        <f t="shared" si="24"/>
        <v>0</v>
      </c>
      <c r="G56" s="99">
        <f t="shared" si="24"/>
        <v>0</v>
      </c>
      <c r="H56" s="99">
        <f t="shared" si="24"/>
        <v>0</v>
      </c>
      <c r="I56" s="99">
        <f t="shared" si="24"/>
        <v>0</v>
      </c>
      <c r="J56" s="99">
        <f t="shared" si="24"/>
        <v>0</v>
      </c>
      <c r="K56" s="99">
        <f t="shared" si="24"/>
        <v>0</v>
      </c>
      <c r="L56" s="103">
        <v>1000</v>
      </c>
      <c r="M56" s="103">
        <v>1000</v>
      </c>
    </row>
    <row r="57" spans="1:13" ht="12.75">
      <c r="A57" s="104">
        <v>32941</v>
      </c>
      <c r="B57" s="94"/>
      <c r="C57" s="95" t="s">
        <v>90</v>
      </c>
      <c r="D57" s="79">
        <f t="shared" si="13"/>
        <v>1000</v>
      </c>
      <c r="E57" s="96">
        <v>1000</v>
      </c>
      <c r="F57" s="79">
        <v>0</v>
      </c>
      <c r="G57" s="79">
        <v>0</v>
      </c>
      <c r="H57" s="79">
        <v>0</v>
      </c>
      <c r="I57" s="79">
        <v>0</v>
      </c>
      <c r="J57" s="79">
        <v>0</v>
      </c>
      <c r="K57" s="79">
        <v>0</v>
      </c>
      <c r="L57" s="103"/>
      <c r="M57" s="103"/>
    </row>
    <row r="58" spans="1:13" ht="12.75">
      <c r="A58" s="108">
        <v>3295</v>
      </c>
      <c r="B58" s="94">
        <v>434</v>
      </c>
      <c r="C58" s="95" t="s">
        <v>144</v>
      </c>
      <c r="D58" s="106">
        <f>SUM(E58:K58)</f>
        <v>300</v>
      </c>
      <c r="E58" s="99">
        <f t="shared" si="24"/>
        <v>300</v>
      </c>
      <c r="F58" s="99">
        <f t="shared" si="24"/>
        <v>0</v>
      </c>
      <c r="G58" s="99">
        <f t="shared" si="24"/>
        <v>0</v>
      </c>
      <c r="H58" s="99">
        <f t="shared" si="24"/>
        <v>0</v>
      </c>
      <c r="I58" s="99">
        <f t="shared" si="24"/>
        <v>0</v>
      </c>
      <c r="J58" s="99">
        <f t="shared" si="24"/>
        <v>0</v>
      </c>
      <c r="K58" s="99">
        <f t="shared" si="24"/>
        <v>0</v>
      </c>
      <c r="L58" s="103">
        <v>300</v>
      </c>
      <c r="M58" s="103">
        <v>300</v>
      </c>
    </row>
    <row r="59" spans="1:13" ht="12.75">
      <c r="A59" s="104">
        <v>32954</v>
      </c>
      <c r="B59" s="94"/>
      <c r="C59" s="95" t="s">
        <v>145</v>
      </c>
      <c r="D59" s="79">
        <f>SUM(E59:K59)</f>
        <v>300</v>
      </c>
      <c r="E59" s="96">
        <v>300</v>
      </c>
      <c r="F59" s="79">
        <v>0</v>
      </c>
      <c r="G59" s="79">
        <v>0</v>
      </c>
      <c r="H59" s="79">
        <v>0</v>
      </c>
      <c r="I59" s="79">
        <v>0</v>
      </c>
      <c r="J59" s="79">
        <v>0</v>
      </c>
      <c r="K59" s="79">
        <v>0</v>
      </c>
      <c r="L59" s="103"/>
      <c r="M59" s="103"/>
    </row>
    <row r="60" spans="1:13" ht="12.75">
      <c r="A60" s="108">
        <v>3299</v>
      </c>
      <c r="B60" s="94">
        <v>435</v>
      </c>
      <c r="C60" s="95" t="s">
        <v>91</v>
      </c>
      <c r="D60" s="106">
        <f t="shared" si="13"/>
        <v>1500</v>
      </c>
      <c r="E60" s="99">
        <f>SUM(E61:E62)</f>
        <v>1500</v>
      </c>
      <c r="F60" s="99">
        <f aca="true" t="shared" si="25" ref="F60:K60">SUM(F61:F62)</f>
        <v>0</v>
      </c>
      <c r="G60" s="99">
        <f t="shared" si="25"/>
        <v>0</v>
      </c>
      <c r="H60" s="99">
        <f t="shared" si="25"/>
        <v>0</v>
      </c>
      <c r="I60" s="99">
        <f t="shared" si="25"/>
        <v>0</v>
      </c>
      <c r="J60" s="99">
        <f t="shared" si="25"/>
        <v>0</v>
      </c>
      <c r="K60" s="99">
        <f t="shared" si="25"/>
        <v>0</v>
      </c>
      <c r="L60" s="96">
        <v>1500</v>
      </c>
      <c r="M60" s="96">
        <v>1500</v>
      </c>
    </row>
    <row r="61" spans="1:13" ht="12.75">
      <c r="A61" s="104">
        <v>32991</v>
      </c>
      <c r="B61" s="94"/>
      <c r="C61" s="95" t="s">
        <v>130</v>
      </c>
      <c r="D61" s="79">
        <f t="shared" si="13"/>
        <v>1000</v>
      </c>
      <c r="E61" s="96">
        <v>1000</v>
      </c>
      <c r="F61" s="96">
        <v>0</v>
      </c>
      <c r="G61" s="96">
        <v>0</v>
      </c>
      <c r="H61" s="96">
        <v>0</v>
      </c>
      <c r="I61" s="96">
        <v>0</v>
      </c>
      <c r="J61" s="96">
        <v>0</v>
      </c>
      <c r="K61" s="96">
        <v>0</v>
      </c>
      <c r="L61" s="96"/>
      <c r="M61" s="96"/>
    </row>
    <row r="62" spans="1:13" ht="12.75">
      <c r="A62" s="104">
        <v>32999</v>
      </c>
      <c r="B62" s="94"/>
      <c r="C62" s="95" t="s">
        <v>146</v>
      </c>
      <c r="D62" s="79">
        <f>SUM(E62:K62)</f>
        <v>500</v>
      </c>
      <c r="E62" s="96">
        <v>500</v>
      </c>
      <c r="F62" s="96">
        <v>0</v>
      </c>
      <c r="G62" s="96">
        <v>0</v>
      </c>
      <c r="H62" s="96">
        <v>0</v>
      </c>
      <c r="I62" s="96">
        <v>0</v>
      </c>
      <c r="J62" s="96">
        <v>0</v>
      </c>
      <c r="K62" s="96">
        <v>0</v>
      </c>
      <c r="L62" s="96"/>
      <c r="M62" s="96"/>
    </row>
    <row r="63" spans="1:13" ht="12.75">
      <c r="A63" s="108">
        <v>34</v>
      </c>
      <c r="B63" s="97"/>
      <c r="C63" s="98" t="s">
        <v>51</v>
      </c>
      <c r="D63" s="106">
        <f t="shared" si="13"/>
        <v>2250</v>
      </c>
      <c r="E63" s="99">
        <f aca="true" t="shared" si="26" ref="E63:M63">SUM(E64)</f>
        <v>2250</v>
      </c>
      <c r="F63" s="99">
        <f t="shared" si="26"/>
        <v>0</v>
      </c>
      <c r="G63" s="99">
        <f t="shared" si="26"/>
        <v>0</v>
      </c>
      <c r="H63" s="99">
        <f t="shared" si="26"/>
        <v>0</v>
      </c>
      <c r="I63" s="99">
        <f t="shared" si="26"/>
        <v>0</v>
      </c>
      <c r="J63" s="99">
        <f t="shared" si="26"/>
        <v>0</v>
      </c>
      <c r="K63" s="99">
        <f t="shared" si="26"/>
        <v>0</v>
      </c>
      <c r="L63" s="99">
        <f t="shared" si="26"/>
        <v>2250</v>
      </c>
      <c r="M63" s="99">
        <f t="shared" si="26"/>
        <v>2250</v>
      </c>
    </row>
    <row r="64" spans="1:13" ht="12.75">
      <c r="A64" s="108">
        <v>343</v>
      </c>
      <c r="B64" s="94"/>
      <c r="C64" s="95" t="s">
        <v>27</v>
      </c>
      <c r="D64" s="106">
        <f t="shared" si="13"/>
        <v>2250</v>
      </c>
      <c r="E64" s="99">
        <f>E65+E67</f>
        <v>2250</v>
      </c>
      <c r="F64" s="99">
        <f aca="true" t="shared" si="27" ref="F64:M64">F65+F67</f>
        <v>0</v>
      </c>
      <c r="G64" s="99">
        <f t="shared" si="27"/>
        <v>0</v>
      </c>
      <c r="H64" s="99">
        <f t="shared" si="27"/>
        <v>0</v>
      </c>
      <c r="I64" s="99">
        <f t="shared" si="27"/>
        <v>0</v>
      </c>
      <c r="J64" s="99">
        <f t="shared" si="27"/>
        <v>0</v>
      </c>
      <c r="K64" s="99">
        <f t="shared" si="27"/>
        <v>0</v>
      </c>
      <c r="L64" s="99">
        <f t="shared" si="27"/>
        <v>2250</v>
      </c>
      <c r="M64" s="99">
        <f t="shared" si="27"/>
        <v>2250</v>
      </c>
    </row>
    <row r="65" spans="1:13" ht="12.75">
      <c r="A65" s="108">
        <v>3431</v>
      </c>
      <c r="B65" s="94">
        <v>436</v>
      </c>
      <c r="C65" s="95" t="s">
        <v>93</v>
      </c>
      <c r="D65" s="106">
        <f t="shared" si="13"/>
        <v>750</v>
      </c>
      <c r="E65" s="99">
        <f aca="true" t="shared" si="28" ref="E65:K65">SUM(E66:E66)</f>
        <v>750</v>
      </c>
      <c r="F65" s="99">
        <f t="shared" si="28"/>
        <v>0</v>
      </c>
      <c r="G65" s="99">
        <f t="shared" si="28"/>
        <v>0</v>
      </c>
      <c r="H65" s="99">
        <f t="shared" si="28"/>
        <v>0</v>
      </c>
      <c r="I65" s="99">
        <f t="shared" si="28"/>
        <v>0</v>
      </c>
      <c r="J65" s="99">
        <f t="shared" si="28"/>
        <v>0</v>
      </c>
      <c r="K65" s="99">
        <f t="shared" si="28"/>
        <v>0</v>
      </c>
      <c r="L65" s="103">
        <v>750</v>
      </c>
      <c r="M65" s="103">
        <v>750</v>
      </c>
    </row>
    <row r="66" spans="1:13" ht="12.75">
      <c r="A66" s="104">
        <v>34311</v>
      </c>
      <c r="B66" s="94"/>
      <c r="C66" s="95" t="s">
        <v>134</v>
      </c>
      <c r="D66" s="79">
        <f t="shared" si="13"/>
        <v>750</v>
      </c>
      <c r="E66" s="96">
        <v>750</v>
      </c>
      <c r="F66" s="79">
        <v>0</v>
      </c>
      <c r="G66" s="79">
        <v>0</v>
      </c>
      <c r="H66" s="79">
        <v>0</v>
      </c>
      <c r="I66" s="79">
        <v>0</v>
      </c>
      <c r="J66" s="79">
        <v>0</v>
      </c>
      <c r="K66" s="79">
        <v>0</v>
      </c>
      <c r="L66" s="77"/>
      <c r="M66" s="77"/>
    </row>
    <row r="67" spans="1:13" ht="12.75">
      <c r="A67" s="108">
        <v>3434</v>
      </c>
      <c r="B67" s="94"/>
      <c r="C67" s="98" t="s">
        <v>131</v>
      </c>
      <c r="D67" s="106">
        <f t="shared" si="13"/>
        <v>1500</v>
      </c>
      <c r="E67" s="99">
        <f>SUM(E68)</f>
        <v>1500</v>
      </c>
      <c r="F67" s="99">
        <f aca="true" t="shared" si="29" ref="F67:K67">SUM(F68)</f>
        <v>0</v>
      </c>
      <c r="G67" s="99">
        <f t="shared" si="29"/>
        <v>0</v>
      </c>
      <c r="H67" s="99">
        <f t="shared" si="29"/>
        <v>0</v>
      </c>
      <c r="I67" s="99">
        <f t="shared" si="29"/>
        <v>0</v>
      </c>
      <c r="J67" s="99">
        <f t="shared" si="29"/>
        <v>0</v>
      </c>
      <c r="K67" s="99">
        <f t="shared" si="29"/>
        <v>0</v>
      </c>
      <c r="L67" s="96">
        <v>1500</v>
      </c>
      <c r="M67" s="96">
        <v>1500</v>
      </c>
    </row>
    <row r="68" spans="1:13" ht="12.75">
      <c r="A68" s="104">
        <v>34349</v>
      </c>
      <c r="B68" s="94"/>
      <c r="C68" s="95" t="s">
        <v>131</v>
      </c>
      <c r="D68" s="79">
        <f t="shared" si="13"/>
        <v>1500</v>
      </c>
      <c r="E68" s="77">
        <v>1500</v>
      </c>
      <c r="F68" s="77">
        <v>0</v>
      </c>
      <c r="G68" s="77">
        <v>0</v>
      </c>
      <c r="H68" s="77">
        <v>0</v>
      </c>
      <c r="I68" s="77">
        <v>0</v>
      </c>
      <c r="J68" s="77">
        <v>0</v>
      </c>
      <c r="K68" s="77">
        <v>0</v>
      </c>
      <c r="L68" s="77"/>
      <c r="M68" s="77"/>
    </row>
    <row r="69" spans="1:13" ht="25.5">
      <c r="A69" s="91" t="s">
        <v>42</v>
      </c>
      <c r="B69" s="92"/>
      <c r="C69" s="90" t="s">
        <v>52</v>
      </c>
      <c r="D69" s="113">
        <f>SUM(D70)</f>
        <v>251461</v>
      </c>
      <c r="E69" s="113">
        <f aca="true" t="shared" si="30" ref="E69:M70">SUM(E70)</f>
        <v>251461</v>
      </c>
      <c r="F69" s="113">
        <f t="shared" si="30"/>
        <v>0</v>
      </c>
      <c r="G69" s="113">
        <f t="shared" si="30"/>
        <v>0</v>
      </c>
      <c r="H69" s="113">
        <f t="shared" si="30"/>
        <v>0</v>
      </c>
      <c r="I69" s="113">
        <f t="shared" si="30"/>
        <v>0</v>
      </c>
      <c r="J69" s="113">
        <f t="shared" si="30"/>
        <v>0</v>
      </c>
      <c r="K69" s="113">
        <f t="shared" si="30"/>
        <v>0</v>
      </c>
      <c r="L69" s="113">
        <f t="shared" si="30"/>
        <v>251461</v>
      </c>
      <c r="M69" s="113">
        <f t="shared" si="30"/>
        <v>251461</v>
      </c>
    </row>
    <row r="70" spans="1:13" ht="12.75">
      <c r="A70" s="109">
        <v>3</v>
      </c>
      <c r="B70" s="110"/>
      <c r="C70" s="111" t="s">
        <v>40</v>
      </c>
      <c r="D70" s="106">
        <f aca="true" t="shared" si="31" ref="D70:D88">SUM(E70:K70)</f>
        <v>251461</v>
      </c>
      <c r="E70" s="106">
        <f aca="true" t="shared" si="32" ref="E70:K70">SUM(E71)</f>
        <v>251461</v>
      </c>
      <c r="F70" s="106">
        <f t="shared" si="32"/>
        <v>0</v>
      </c>
      <c r="G70" s="106">
        <f t="shared" si="32"/>
        <v>0</v>
      </c>
      <c r="H70" s="106">
        <f t="shared" si="32"/>
        <v>0</v>
      </c>
      <c r="I70" s="106">
        <f t="shared" si="32"/>
        <v>0</v>
      </c>
      <c r="J70" s="106">
        <f t="shared" si="32"/>
        <v>0</v>
      </c>
      <c r="K70" s="106">
        <f t="shared" si="32"/>
        <v>0</v>
      </c>
      <c r="L70" s="106">
        <f t="shared" si="30"/>
        <v>251461</v>
      </c>
      <c r="M70" s="106">
        <f t="shared" si="30"/>
        <v>251461</v>
      </c>
    </row>
    <row r="71" spans="1:13" ht="12.75">
      <c r="A71" s="109">
        <v>32</v>
      </c>
      <c r="B71" s="110"/>
      <c r="C71" s="111" t="s">
        <v>23</v>
      </c>
      <c r="D71" s="106">
        <f t="shared" si="31"/>
        <v>251461</v>
      </c>
      <c r="E71" s="106">
        <f>E72+E79</f>
        <v>251461</v>
      </c>
      <c r="F71" s="106">
        <f aca="true" t="shared" si="33" ref="F71:M71">F72+F79</f>
        <v>0</v>
      </c>
      <c r="G71" s="106">
        <f t="shared" si="33"/>
        <v>0</v>
      </c>
      <c r="H71" s="106">
        <f t="shared" si="33"/>
        <v>0</v>
      </c>
      <c r="I71" s="106">
        <f t="shared" si="33"/>
        <v>0</v>
      </c>
      <c r="J71" s="106">
        <f t="shared" si="33"/>
        <v>0</v>
      </c>
      <c r="K71" s="106">
        <f t="shared" si="33"/>
        <v>0</v>
      </c>
      <c r="L71" s="106">
        <f t="shared" si="33"/>
        <v>251461</v>
      </c>
      <c r="M71" s="106">
        <f t="shared" si="33"/>
        <v>251461</v>
      </c>
    </row>
    <row r="72" spans="1:13" ht="12.75">
      <c r="A72" s="109">
        <v>322</v>
      </c>
      <c r="B72" s="75"/>
      <c r="C72" s="74" t="s">
        <v>25</v>
      </c>
      <c r="D72" s="106">
        <f t="shared" si="31"/>
        <v>140000</v>
      </c>
      <c r="E72" s="106">
        <f>E73+E75</f>
        <v>140000</v>
      </c>
      <c r="F72" s="106">
        <f aca="true" t="shared" si="34" ref="F72:M72">F73+F75</f>
        <v>0</v>
      </c>
      <c r="G72" s="106">
        <f t="shared" si="34"/>
        <v>0</v>
      </c>
      <c r="H72" s="106">
        <f t="shared" si="34"/>
        <v>0</v>
      </c>
      <c r="I72" s="106">
        <f t="shared" si="34"/>
        <v>0</v>
      </c>
      <c r="J72" s="106">
        <f t="shared" si="34"/>
        <v>0</v>
      </c>
      <c r="K72" s="106">
        <f t="shared" si="34"/>
        <v>0</v>
      </c>
      <c r="L72" s="106">
        <f t="shared" si="34"/>
        <v>140000</v>
      </c>
      <c r="M72" s="106">
        <f t="shared" si="34"/>
        <v>140000</v>
      </c>
    </row>
    <row r="73" spans="1:13" ht="12.75">
      <c r="A73" s="108">
        <v>3221</v>
      </c>
      <c r="B73" s="94">
        <v>439</v>
      </c>
      <c r="C73" s="95" t="s">
        <v>64</v>
      </c>
      <c r="D73" s="106">
        <f t="shared" si="31"/>
        <v>6000</v>
      </c>
      <c r="E73" s="99">
        <f aca="true" t="shared" si="35" ref="E73:K73">SUM(E74:E74)</f>
        <v>6000</v>
      </c>
      <c r="F73" s="99">
        <f t="shared" si="35"/>
        <v>0</v>
      </c>
      <c r="G73" s="99">
        <f t="shared" si="35"/>
        <v>0</v>
      </c>
      <c r="H73" s="99">
        <f t="shared" si="35"/>
        <v>0</v>
      </c>
      <c r="I73" s="99">
        <f t="shared" si="35"/>
        <v>0</v>
      </c>
      <c r="J73" s="99">
        <f t="shared" si="35"/>
        <v>0</v>
      </c>
      <c r="K73" s="99">
        <f t="shared" si="35"/>
        <v>0</v>
      </c>
      <c r="L73" s="96">
        <v>6000</v>
      </c>
      <c r="M73" s="96">
        <v>6000</v>
      </c>
    </row>
    <row r="74" spans="1:13" ht="12.75">
      <c r="A74" s="104">
        <v>32219</v>
      </c>
      <c r="B74" s="94"/>
      <c r="C74" s="95" t="s">
        <v>138</v>
      </c>
      <c r="D74" s="79">
        <f t="shared" si="31"/>
        <v>6000</v>
      </c>
      <c r="E74" s="96">
        <v>6000</v>
      </c>
      <c r="F74" s="79">
        <v>0</v>
      </c>
      <c r="G74" s="79">
        <v>0</v>
      </c>
      <c r="H74" s="79">
        <v>0</v>
      </c>
      <c r="I74" s="79">
        <v>0</v>
      </c>
      <c r="J74" s="79">
        <v>0</v>
      </c>
      <c r="K74" s="79">
        <v>0</v>
      </c>
      <c r="L74" s="103"/>
      <c r="M74" s="103"/>
    </row>
    <row r="75" spans="1:13" ht="12.75">
      <c r="A75" s="108">
        <v>3223</v>
      </c>
      <c r="B75" s="94">
        <v>440</v>
      </c>
      <c r="C75" s="95" t="s">
        <v>46</v>
      </c>
      <c r="D75" s="106">
        <f t="shared" si="31"/>
        <v>134000</v>
      </c>
      <c r="E75" s="99">
        <f aca="true" t="shared" si="36" ref="E75:K75">SUM(E76:E78)</f>
        <v>134000</v>
      </c>
      <c r="F75" s="99">
        <f t="shared" si="36"/>
        <v>0</v>
      </c>
      <c r="G75" s="99">
        <f t="shared" si="36"/>
        <v>0</v>
      </c>
      <c r="H75" s="99">
        <f t="shared" si="36"/>
        <v>0</v>
      </c>
      <c r="I75" s="99">
        <f t="shared" si="36"/>
        <v>0</v>
      </c>
      <c r="J75" s="99">
        <f t="shared" si="36"/>
        <v>0</v>
      </c>
      <c r="K75" s="99">
        <f t="shared" si="36"/>
        <v>0</v>
      </c>
      <c r="L75" s="96">
        <v>134000</v>
      </c>
      <c r="M75" s="96">
        <v>134000</v>
      </c>
    </row>
    <row r="76" spans="1:13" s="3" customFormat="1" ht="12.75">
      <c r="A76" s="104">
        <v>32231</v>
      </c>
      <c r="B76" s="94"/>
      <c r="C76" s="95" t="s">
        <v>70</v>
      </c>
      <c r="D76" s="79">
        <f t="shared" si="31"/>
        <v>64000</v>
      </c>
      <c r="E76" s="96">
        <v>64000</v>
      </c>
      <c r="F76" s="79">
        <v>0</v>
      </c>
      <c r="G76" s="79">
        <v>0</v>
      </c>
      <c r="H76" s="79">
        <v>0</v>
      </c>
      <c r="I76" s="79">
        <v>0</v>
      </c>
      <c r="J76" s="79">
        <v>0</v>
      </c>
      <c r="K76" s="79">
        <v>0</v>
      </c>
      <c r="L76" s="77"/>
      <c r="M76" s="77"/>
    </row>
    <row r="77" spans="1:13" ht="12.75">
      <c r="A77" s="104">
        <v>32233</v>
      </c>
      <c r="B77" s="94"/>
      <c r="C77" s="95" t="s">
        <v>71</v>
      </c>
      <c r="D77" s="79">
        <f t="shared" si="31"/>
        <v>70000</v>
      </c>
      <c r="E77" s="96">
        <v>70000</v>
      </c>
      <c r="F77" s="79">
        <v>0</v>
      </c>
      <c r="G77" s="79">
        <v>0</v>
      </c>
      <c r="H77" s="79">
        <v>0</v>
      </c>
      <c r="I77" s="79">
        <v>0</v>
      </c>
      <c r="J77" s="79">
        <v>0</v>
      </c>
      <c r="K77" s="79">
        <v>0</v>
      </c>
      <c r="L77" s="77"/>
      <c r="M77" s="77"/>
    </row>
    <row r="78" spans="1:13" ht="12.75">
      <c r="A78" s="104">
        <v>32234</v>
      </c>
      <c r="B78" s="94"/>
      <c r="C78" s="95" t="s">
        <v>72</v>
      </c>
      <c r="D78" s="79">
        <f t="shared" si="31"/>
        <v>0</v>
      </c>
      <c r="E78" s="96">
        <v>0</v>
      </c>
      <c r="F78" s="79">
        <v>0</v>
      </c>
      <c r="G78" s="79">
        <v>0</v>
      </c>
      <c r="H78" s="79">
        <v>0</v>
      </c>
      <c r="I78" s="79">
        <v>0</v>
      </c>
      <c r="J78" s="79">
        <v>0</v>
      </c>
      <c r="K78" s="79">
        <v>0</v>
      </c>
      <c r="L78" s="77"/>
      <c r="M78" s="77"/>
    </row>
    <row r="79" spans="1:13" s="3" customFormat="1" ht="12.75">
      <c r="A79" s="108">
        <v>323</v>
      </c>
      <c r="B79" s="94"/>
      <c r="C79" s="95" t="s">
        <v>26</v>
      </c>
      <c r="D79" s="106">
        <f t="shared" si="31"/>
        <v>111461</v>
      </c>
      <c r="E79" s="107">
        <f aca="true" t="shared" si="37" ref="E79:M79">E80+E82+E85+E87</f>
        <v>111461</v>
      </c>
      <c r="F79" s="107">
        <f t="shared" si="37"/>
        <v>0</v>
      </c>
      <c r="G79" s="107">
        <f t="shared" si="37"/>
        <v>0</v>
      </c>
      <c r="H79" s="107">
        <f t="shared" si="37"/>
        <v>0</v>
      </c>
      <c r="I79" s="107">
        <f t="shared" si="37"/>
        <v>0</v>
      </c>
      <c r="J79" s="107">
        <f t="shared" si="37"/>
        <v>0</v>
      </c>
      <c r="K79" s="107">
        <f t="shared" si="37"/>
        <v>0</v>
      </c>
      <c r="L79" s="107">
        <f t="shared" si="37"/>
        <v>111461</v>
      </c>
      <c r="M79" s="107">
        <f t="shared" si="37"/>
        <v>111461</v>
      </c>
    </row>
    <row r="80" spans="1:13" ht="12.75">
      <c r="A80" s="108">
        <v>3231</v>
      </c>
      <c r="B80" s="94">
        <v>442</v>
      </c>
      <c r="C80" s="95" t="s">
        <v>76</v>
      </c>
      <c r="D80" s="106">
        <f t="shared" si="31"/>
        <v>35079</v>
      </c>
      <c r="E80" s="99">
        <f aca="true" t="shared" si="38" ref="E80:K80">SUM(E81:E81)</f>
        <v>35079</v>
      </c>
      <c r="F80" s="99">
        <f t="shared" si="38"/>
        <v>0</v>
      </c>
      <c r="G80" s="99">
        <f t="shared" si="38"/>
        <v>0</v>
      </c>
      <c r="H80" s="99">
        <f t="shared" si="38"/>
        <v>0</v>
      </c>
      <c r="I80" s="99">
        <f t="shared" si="38"/>
        <v>0</v>
      </c>
      <c r="J80" s="99">
        <f t="shared" si="38"/>
        <v>0</v>
      </c>
      <c r="K80" s="99">
        <f t="shared" si="38"/>
        <v>0</v>
      </c>
      <c r="L80" s="96">
        <v>35079</v>
      </c>
      <c r="M80" s="96">
        <v>35079</v>
      </c>
    </row>
    <row r="81" spans="1:13" ht="12.75">
      <c r="A81" s="104">
        <v>32319</v>
      </c>
      <c r="B81" s="94"/>
      <c r="C81" s="95" t="s">
        <v>94</v>
      </c>
      <c r="D81" s="79">
        <f t="shared" si="31"/>
        <v>35079</v>
      </c>
      <c r="E81" s="96">
        <v>35079</v>
      </c>
      <c r="F81" s="79">
        <v>0</v>
      </c>
      <c r="G81" s="79">
        <v>0</v>
      </c>
      <c r="H81" s="79">
        <v>0</v>
      </c>
      <c r="I81" s="79">
        <v>0</v>
      </c>
      <c r="J81" s="79">
        <v>0</v>
      </c>
      <c r="K81" s="79">
        <v>0</v>
      </c>
      <c r="L81" s="103"/>
      <c r="M81" s="103"/>
    </row>
    <row r="82" spans="1:13" ht="12.75">
      <c r="A82" s="108">
        <v>3232</v>
      </c>
      <c r="B82" s="94">
        <v>443</v>
      </c>
      <c r="C82" s="95" t="s">
        <v>41</v>
      </c>
      <c r="D82" s="106">
        <f t="shared" si="31"/>
        <v>50000</v>
      </c>
      <c r="E82" s="99">
        <f aca="true" t="shared" si="39" ref="E82:K82">SUM(E83:E84)</f>
        <v>50000</v>
      </c>
      <c r="F82" s="99">
        <f t="shared" si="39"/>
        <v>0</v>
      </c>
      <c r="G82" s="99">
        <f t="shared" si="39"/>
        <v>0</v>
      </c>
      <c r="H82" s="99">
        <f t="shared" si="39"/>
        <v>0</v>
      </c>
      <c r="I82" s="99">
        <f t="shared" si="39"/>
        <v>0</v>
      </c>
      <c r="J82" s="99">
        <f t="shared" si="39"/>
        <v>0</v>
      </c>
      <c r="K82" s="99">
        <f t="shared" si="39"/>
        <v>0</v>
      </c>
      <c r="L82" s="96">
        <v>50000</v>
      </c>
      <c r="M82" s="96">
        <v>50000</v>
      </c>
    </row>
    <row r="83" spans="1:13" ht="12.75">
      <c r="A83" s="104">
        <v>32321</v>
      </c>
      <c r="B83" s="94"/>
      <c r="C83" s="95" t="s">
        <v>80</v>
      </c>
      <c r="D83" s="79">
        <f t="shared" si="31"/>
        <v>35000</v>
      </c>
      <c r="E83" s="96">
        <v>35000</v>
      </c>
      <c r="F83" s="79">
        <v>0</v>
      </c>
      <c r="G83" s="79">
        <v>0</v>
      </c>
      <c r="H83" s="79">
        <v>0</v>
      </c>
      <c r="I83" s="79">
        <v>0</v>
      </c>
      <c r="J83" s="79">
        <v>0</v>
      </c>
      <c r="K83" s="79">
        <v>0</v>
      </c>
      <c r="L83" s="103"/>
      <c r="M83" s="103"/>
    </row>
    <row r="84" spans="1:13" ht="12.75">
      <c r="A84" s="105">
        <v>32322</v>
      </c>
      <c r="B84" s="100"/>
      <c r="C84" s="101" t="s">
        <v>81</v>
      </c>
      <c r="D84" s="79">
        <f t="shared" si="31"/>
        <v>15000</v>
      </c>
      <c r="E84" s="102">
        <v>15000</v>
      </c>
      <c r="F84" s="79">
        <v>0</v>
      </c>
      <c r="G84" s="79">
        <v>0</v>
      </c>
      <c r="H84" s="79">
        <v>0</v>
      </c>
      <c r="I84" s="79">
        <v>0</v>
      </c>
      <c r="J84" s="79">
        <v>0</v>
      </c>
      <c r="K84" s="79">
        <v>0</v>
      </c>
      <c r="L84" s="103"/>
      <c r="M84" s="103"/>
    </row>
    <row r="85" spans="1:13" ht="12.75">
      <c r="A85" s="108">
        <v>3234</v>
      </c>
      <c r="B85" s="94">
        <v>444</v>
      </c>
      <c r="C85" s="95" t="s">
        <v>48</v>
      </c>
      <c r="D85" s="106">
        <f t="shared" si="31"/>
        <v>17000</v>
      </c>
      <c r="E85" s="99">
        <f aca="true" t="shared" si="40" ref="E85:K85">SUM(E86:E86)</f>
        <v>17000</v>
      </c>
      <c r="F85" s="99">
        <f t="shared" si="40"/>
        <v>0</v>
      </c>
      <c r="G85" s="99">
        <f t="shared" si="40"/>
        <v>0</v>
      </c>
      <c r="H85" s="99">
        <f t="shared" si="40"/>
        <v>0</v>
      </c>
      <c r="I85" s="99">
        <f t="shared" si="40"/>
        <v>0</v>
      </c>
      <c r="J85" s="99">
        <f t="shared" si="40"/>
        <v>0</v>
      </c>
      <c r="K85" s="99">
        <f t="shared" si="40"/>
        <v>0</v>
      </c>
      <c r="L85" s="96">
        <v>17000</v>
      </c>
      <c r="M85" s="96">
        <v>17000</v>
      </c>
    </row>
    <row r="86" spans="1:13" ht="12.75">
      <c r="A86" s="104">
        <v>32349</v>
      </c>
      <c r="B86" s="94"/>
      <c r="C86" s="95" t="s">
        <v>85</v>
      </c>
      <c r="D86" s="79">
        <f t="shared" si="31"/>
        <v>17000</v>
      </c>
      <c r="E86" s="96">
        <v>17000</v>
      </c>
      <c r="F86" s="79">
        <v>0</v>
      </c>
      <c r="G86" s="79">
        <v>0</v>
      </c>
      <c r="H86" s="79">
        <v>0</v>
      </c>
      <c r="I86" s="79">
        <v>0</v>
      </c>
      <c r="J86" s="79">
        <v>0</v>
      </c>
      <c r="K86" s="79">
        <v>0</v>
      </c>
      <c r="L86" s="103"/>
      <c r="M86" s="103"/>
    </row>
    <row r="87" spans="1:13" ht="12.75">
      <c r="A87" s="112">
        <v>3236</v>
      </c>
      <c r="B87" s="100">
        <v>446</v>
      </c>
      <c r="C87" s="101" t="s">
        <v>86</v>
      </c>
      <c r="D87" s="106">
        <f t="shared" si="31"/>
        <v>9382</v>
      </c>
      <c r="E87" s="107">
        <f aca="true" t="shared" si="41" ref="E87:K87">SUM(E88:E88)</f>
        <v>9382</v>
      </c>
      <c r="F87" s="107">
        <f t="shared" si="41"/>
        <v>0</v>
      </c>
      <c r="G87" s="107">
        <f t="shared" si="41"/>
        <v>0</v>
      </c>
      <c r="H87" s="107">
        <f t="shared" si="41"/>
        <v>0</v>
      </c>
      <c r="I87" s="107">
        <f t="shared" si="41"/>
        <v>0</v>
      </c>
      <c r="J87" s="107">
        <f t="shared" si="41"/>
        <v>0</v>
      </c>
      <c r="K87" s="107">
        <f t="shared" si="41"/>
        <v>0</v>
      </c>
      <c r="L87" s="102">
        <v>9382</v>
      </c>
      <c r="M87" s="102">
        <v>9382</v>
      </c>
    </row>
    <row r="88" spans="1:13" ht="12.75">
      <c r="A88" s="105">
        <v>32361</v>
      </c>
      <c r="B88" s="100"/>
      <c r="C88" s="101" t="s">
        <v>87</v>
      </c>
      <c r="D88" s="79">
        <f t="shared" si="31"/>
        <v>9382</v>
      </c>
      <c r="E88" s="102">
        <v>9382</v>
      </c>
      <c r="F88" s="79">
        <v>0</v>
      </c>
      <c r="G88" s="79">
        <v>0</v>
      </c>
      <c r="H88" s="79">
        <v>0</v>
      </c>
      <c r="I88" s="79">
        <v>0</v>
      </c>
      <c r="J88" s="79">
        <v>0</v>
      </c>
      <c r="K88" s="79">
        <v>0</v>
      </c>
      <c r="L88" s="77"/>
      <c r="M88" s="77"/>
    </row>
    <row r="89" spans="1:13" s="3" customFormat="1" ht="38.25">
      <c r="A89" s="86" t="s">
        <v>54</v>
      </c>
      <c r="B89" s="86"/>
      <c r="C89" s="87" t="s">
        <v>97</v>
      </c>
      <c r="D89" s="88">
        <f aca="true" t="shared" si="42" ref="D89:D95">SUM(E89:K89)</f>
        <v>600</v>
      </c>
      <c r="E89" s="88">
        <f aca="true" t="shared" si="43" ref="E89:E94">SUM(E90)</f>
        <v>600</v>
      </c>
      <c r="F89" s="88">
        <f aca="true" t="shared" si="44" ref="F89:K89">SUM(F90)</f>
        <v>0</v>
      </c>
      <c r="G89" s="88">
        <f t="shared" si="44"/>
        <v>0</v>
      </c>
      <c r="H89" s="88">
        <f t="shared" si="44"/>
        <v>0</v>
      </c>
      <c r="I89" s="88">
        <f t="shared" si="44"/>
        <v>0</v>
      </c>
      <c r="J89" s="88">
        <f t="shared" si="44"/>
        <v>0</v>
      </c>
      <c r="K89" s="88">
        <f t="shared" si="44"/>
        <v>0</v>
      </c>
      <c r="L89" s="88">
        <f>SUM(L90)</f>
        <v>600</v>
      </c>
      <c r="M89" s="88">
        <f>SUM(M90)</f>
        <v>600</v>
      </c>
    </row>
    <row r="90" spans="1:13" ht="51">
      <c r="A90" s="89" t="s">
        <v>55</v>
      </c>
      <c r="B90" s="89"/>
      <c r="C90" s="93" t="s">
        <v>56</v>
      </c>
      <c r="D90" s="113">
        <f t="shared" si="42"/>
        <v>600</v>
      </c>
      <c r="E90" s="113">
        <f t="shared" si="43"/>
        <v>600</v>
      </c>
      <c r="F90" s="113">
        <f aca="true" t="shared" si="45" ref="F90:M94">SUM(F91)</f>
        <v>0</v>
      </c>
      <c r="G90" s="113">
        <f t="shared" si="45"/>
        <v>0</v>
      </c>
      <c r="H90" s="113">
        <f t="shared" si="45"/>
        <v>0</v>
      </c>
      <c r="I90" s="113">
        <f t="shared" si="45"/>
        <v>0</v>
      </c>
      <c r="J90" s="113">
        <f t="shared" si="45"/>
        <v>0</v>
      </c>
      <c r="K90" s="113">
        <f t="shared" si="45"/>
        <v>0</v>
      </c>
      <c r="L90" s="113">
        <f t="shared" si="45"/>
        <v>600</v>
      </c>
      <c r="M90" s="113">
        <f t="shared" si="45"/>
        <v>600</v>
      </c>
    </row>
    <row r="91" spans="1:13" ht="12.75">
      <c r="A91" s="109">
        <v>4</v>
      </c>
      <c r="B91" s="110"/>
      <c r="C91" s="111" t="s">
        <v>29</v>
      </c>
      <c r="D91" s="106">
        <f t="shared" si="42"/>
        <v>600</v>
      </c>
      <c r="E91" s="106">
        <f t="shared" si="43"/>
        <v>600</v>
      </c>
      <c r="F91" s="106">
        <f t="shared" si="45"/>
        <v>0</v>
      </c>
      <c r="G91" s="106">
        <f t="shared" si="45"/>
        <v>0</v>
      </c>
      <c r="H91" s="106">
        <f t="shared" si="45"/>
        <v>0</v>
      </c>
      <c r="I91" s="106">
        <f t="shared" si="45"/>
        <v>0</v>
      </c>
      <c r="J91" s="106">
        <f t="shared" si="45"/>
        <v>0</v>
      </c>
      <c r="K91" s="106">
        <f t="shared" si="45"/>
        <v>0</v>
      </c>
      <c r="L91" s="106">
        <f t="shared" si="45"/>
        <v>600</v>
      </c>
      <c r="M91" s="106">
        <f t="shared" si="45"/>
        <v>600</v>
      </c>
    </row>
    <row r="92" spans="1:13" ht="25.5">
      <c r="A92" s="109">
        <v>42</v>
      </c>
      <c r="B92" s="110"/>
      <c r="C92" s="111" t="s">
        <v>36</v>
      </c>
      <c r="D92" s="106">
        <f t="shared" si="42"/>
        <v>600</v>
      </c>
      <c r="E92" s="106">
        <f t="shared" si="43"/>
        <v>600</v>
      </c>
      <c r="F92" s="106">
        <f t="shared" si="45"/>
        <v>0</v>
      </c>
      <c r="G92" s="106">
        <f t="shared" si="45"/>
        <v>0</v>
      </c>
      <c r="H92" s="106">
        <f t="shared" si="45"/>
        <v>0</v>
      </c>
      <c r="I92" s="106">
        <f t="shared" si="45"/>
        <v>0</v>
      </c>
      <c r="J92" s="106">
        <f t="shared" si="45"/>
        <v>0</v>
      </c>
      <c r="K92" s="106">
        <f t="shared" si="45"/>
        <v>0</v>
      </c>
      <c r="L92" s="106">
        <f t="shared" si="45"/>
        <v>600</v>
      </c>
      <c r="M92" s="106">
        <f t="shared" si="45"/>
        <v>600</v>
      </c>
    </row>
    <row r="93" spans="1:13" ht="25.5">
      <c r="A93" s="109">
        <v>424</v>
      </c>
      <c r="B93" s="72"/>
      <c r="C93" s="74" t="s">
        <v>30</v>
      </c>
      <c r="D93" s="106">
        <f t="shared" si="42"/>
        <v>600</v>
      </c>
      <c r="E93" s="106">
        <f t="shared" si="43"/>
        <v>600</v>
      </c>
      <c r="F93" s="106">
        <f t="shared" si="45"/>
        <v>0</v>
      </c>
      <c r="G93" s="106">
        <f t="shared" si="45"/>
        <v>0</v>
      </c>
      <c r="H93" s="106">
        <f t="shared" si="45"/>
        <v>0</v>
      </c>
      <c r="I93" s="106">
        <f t="shared" si="45"/>
        <v>0</v>
      </c>
      <c r="J93" s="106">
        <f t="shared" si="45"/>
        <v>0</v>
      </c>
      <c r="K93" s="106">
        <f t="shared" si="45"/>
        <v>0</v>
      </c>
      <c r="L93" s="106">
        <f t="shared" si="45"/>
        <v>600</v>
      </c>
      <c r="M93" s="106">
        <f t="shared" si="45"/>
        <v>600</v>
      </c>
    </row>
    <row r="94" spans="1:13" ht="12.75">
      <c r="A94" s="109">
        <v>4241</v>
      </c>
      <c r="B94" s="75"/>
      <c r="C94" s="74" t="s">
        <v>57</v>
      </c>
      <c r="D94" s="106">
        <f t="shared" si="42"/>
        <v>600</v>
      </c>
      <c r="E94" s="106">
        <f t="shared" si="43"/>
        <v>600</v>
      </c>
      <c r="F94" s="106">
        <f t="shared" si="45"/>
        <v>0</v>
      </c>
      <c r="G94" s="106">
        <f t="shared" si="45"/>
        <v>0</v>
      </c>
      <c r="H94" s="106">
        <f t="shared" si="45"/>
        <v>0</v>
      </c>
      <c r="I94" s="106">
        <f t="shared" si="45"/>
        <v>0</v>
      </c>
      <c r="J94" s="106">
        <f t="shared" si="45"/>
        <v>0</v>
      </c>
      <c r="K94" s="106">
        <f t="shared" si="45"/>
        <v>0</v>
      </c>
      <c r="L94" s="114">
        <v>600</v>
      </c>
      <c r="M94" s="114">
        <v>600</v>
      </c>
    </row>
    <row r="95" spans="1:13" ht="12.75">
      <c r="A95" s="73">
        <v>42411</v>
      </c>
      <c r="B95" s="72"/>
      <c r="C95" s="74" t="s">
        <v>96</v>
      </c>
      <c r="D95" s="79">
        <f t="shared" si="42"/>
        <v>600</v>
      </c>
      <c r="E95" s="77">
        <v>600</v>
      </c>
      <c r="F95" s="77">
        <v>0</v>
      </c>
      <c r="G95" s="77">
        <v>0</v>
      </c>
      <c r="H95" s="77">
        <v>0</v>
      </c>
      <c r="I95" s="77">
        <v>0</v>
      </c>
      <c r="J95" s="77">
        <v>0</v>
      </c>
      <c r="K95" s="77">
        <v>0</v>
      </c>
      <c r="L95" s="77"/>
      <c r="M95" s="77"/>
    </row>
    <row r="96" spans="1:14" s="3" customFormat="1" ht="25.5">
      <c r="A96" s="86" t="s">
        <v>98</v>
      </c>
      <c r="B96" s="86"/>
      <c r="C96" s="87" t="s">
        <v>99</v>
      </c>
      <c r="D96" s="88">
        <f>SUM(E96:K96)</f>
        <v>183650</v>
      </c>
      <c r="E96" s="88">
        <f aca="true" t="shared" si="46" ref="E96:M96">SUM(E97+E112++E118+E124+E130)</f>
        <v>0</v>
      </c>
      <c r="F96" s="88">
        <f t="shared" si="46"/>
        <v>23200</v>
      </c>
      <c r="G96" s="88">
        <f t="shared" si="46"/>
        <v>132150</v>
      </c>
      <c r="H96" s="88">
        <f t="shared" si="46"/>
        <v>27400</v>
      </c>
      <c r="I96" s="88">
        <f t="shared" si="46"/>
        <v>0</v>
      </c>
      <c r="J96" s="88">
        <f t="shared" si="46"/>
        <v>900</v>
      </c>
      <c r="K96" s="88">
        <f t="shared" si="46"/>
        <v>0</v>
      </c>
      <c r="L96" s="88">
        <f t="shared" si="46"/>
        <v>183650</v>
      </c>
      <c r="M96" s="88">
        <f t="shared" si="46"/>
        <v>183650</v>
      </c>
      <c r="N96" s="130"/>
    </row>
    <row r="97" spans="1:13" ht="12.75">
      <c r="A97" s="89" t="s">
        <v>100</v>
      </c>
      <c r="B97" s="89"/>
      <c r="C97" s="93" t="s">
        <v>101</v>
      </c>
      <c r="D97" s="113">
        <f aca="true" t="shared" si="47" ref="D97:D111">SUM(E97:K97)</f>
        <v>4400</v>
      </c>
      <c r="E97" s="113">
        <f>SUM(E98)</f>
        <v>0</v>
      </c>
      <c r="F97" s="113">
        <f aca="true" t="shared" si="48" ref="F97:M98">SUM(F98)</f>
        <v>0</v>
      </c>
      <c r="G97" s="113">
        <f t="shared" si="48"/>
        <v>2000</v>
      </c>
      <c r="H97" s="113">
        <f t="shared" si="48"/>
        <v>2400</v>
      </c>
      <c r="I97" s="113">
        <f t="shared" si="48"/>
        <v>0</v>
      </c>
      <c r="J97" s="113">
        <f t="shared" si="48"/>
        <v>0</v>
      </c>
      <c r="K97" s="113">
        <f t="shared" si="48"/>
        <v>0</v>
      </c>
      <c r="L97" s="113">
        <f t="shared" si="48"/>
        <v>4400</v>
      </c>
      <c r="M97" s="113">
        <f t="shared" si="48"/>
        <v>4400</v>
      </c>
    </row>
    <row r="98" spans="1:13" ht="12.75">
      <c r="A98" s="109">
        <v>3</v>
      </c>
      <c r="B98" s="110"/>
      <c r="C98" s="111" t="s">
        <v>40</v>
      </c>
      <c r="D98" s="106">
        <f t="shared" si="47"/>
        <v>4400</v>
      </c>
      <c r="E98" s="106">
        <f>SUM(E99)</f>
        <v>0</v>
      </c>
      <c r="F98" s="106">
        <f t="shared" si="48"/>
        <v>0</v>
      </c>
      <c r="G98" s="106">
        <f t="shared" si="48"/>
        <v>2000</v>
      </c>
      <c r="H98" s="106">
        <f t="shared" si="48"/>
        <v>2400</v>
      </c>
      <c r="I98" s="106">
        <f t="shared" si="48"/>
        <v>0</v>
      </c>
      <c r="J98" s="106">
        <f t="shared" si="48"/>
        <v>0</v>
      </c>
      <c r="K98" s="106">
        <f t="shared" si="48"/>
        <v>0</v>
      </c>
      <c r="L98" s="106">
        <f t="shared" si="48"/>
        <v>4400</v>
      </c>
      <c r="M98" s="106">
        <f t="shared" si="48"/>
        <v>4400</v>
      </c>
    </row>
    <row r="99" spans="1:13" ht="12.75">
      <c r="A99" s="109">
        <v>32</v>
      </c>
      <c r="B99" s="110"/>
      <c r="C99" s="111" t="s">
        <v>23</v>
      </c>
      <c r="D99" s="106">
        <f t="shared" si="47"/>
        <v>4400</v>
      </c>
      <c r="E99" s="106">
        <f aca="true" t="shared" si="49" ref="E99:K99">E100+E104+E109</f>
        <v>0</v>
      </c>
      <c r="F99" s="106">
        <f t="shared" si="49"/>
        <v>0</v>
      </c>
      <c r="G99" s="106">
        <f t="shared" si="49"/>
        <v>2000</v>
      </c>
      <c r="H99" s="106">
        <f t="shared" si="49"/>
        <v>2400</v>
      </c>
      <c r="I99" s="106">
        <f t="shared" si="49"/>
        <v>0</v>
      </c>
      <c r="J99" s="106">
        <f t="shared" si="49"/>
        <v>0</v>
      </c>
      <c r="K99" s="106">
        <f t="shared" si="49"/>
        <v>0</v>
      </c>
      <c r="L99" s="106">
        <v>4400</v>
      </c>
      <c r="M99" s="106">
        <v>4400</v>
      </c>
    </row>
    <row r="100" spans="1:13" ht="12.75">
      <c r="A100" s="109">
        <v>321</v>
      </c>
      <c r="B100" s="72"/>
      <c r="C100" s="74" t="s">
        <v>24</v>
      </c>
      <c r="D100" s="106">
        <f t="shared" si="47"/>
        <v>1000</v>
      </c>
      <c r="E100" s="106">
        <f>E101</f>
        <v>0</v>
      </c>
      <c r="F100" s="106">
        <f aca="true" t="shared" si="50" ref="F100:M100">F101</f>
        <v>0</v>
      </c>
      <c r="G100" s="106">
        <f t="shared" si="50"/>
        <v>1000</v>
      </c>
      <c r="H100" s="106">
        <f t="shared" si="50"/>
        <v>0</v>
      </c>
      <c r="I100" s="106">
        <f t="shared" si="50"/>
        <v>0</v>
      </c>
      <c r="J100" s="106">
        <f t="shared" si="50"/>
        <v>0</v>
      </c>
      <c r="K100" s="106">
        <f t="shared" si="50"/>
        <v>0</v>
      </c>
      <c r="L100" s="106">
        <f t="shared" si="50"/>
        <v>1000</v>
      </c>
      <c r="M100" s="106">
        <f t="shared" si="50"/>
        <v>1000</v>
      </c>
    </row>
    <row r="101" spans="1:13" ht="12.75">
      <c r="A101" s="109">
        <v>3211</v>
      </c>
      <c r="B101" s="75"/>
      <c r="C101" s="74" t="s">
        <v>44</v>
      </c>
      <c r="D101" s="106">
        <f t="shared" si="47"/>
        <v>1000</v>
      </c>
      <c r="E101" s="106">
        <f aca="true" t="shared" si="51" ref="E101:K101">SUM(E102:E103)</f>
        <v>0</v>
      </c>
      <c r="F101" s="106">
        <f t="shared" si="51"/>
        <v>0</v>
      </c>
      <c r="G101" s="106">
        <f t="shared" si="51"/>
        <v>1000</v>
      </c>
      <c r="H101" s="106">
        <f t="shared" si="51"/>
        <v>0</v>
      </c>
      <c r="I101" s="106">
        <f t="shared" si="51"/>
        <v>0</v>
      </c>
      <c r="J101" s="106">
        <f t="shared" si="51"/>
        <v>0</v>
      </c>
      <c r="K101" s="106">
        <f t="shared" si="51"/>
        <v>0</v>
      </c>
      <c r="L101" s="114">
        <v>1000</v>
      </c>
      <c r="M101" s="114">
        <v>1000</v>
      </c>
    </row>
    <row r="102" spans="1:13" ht="12.75">
      <c r="A102" s="73">
        <v>32111</v>
      </c>
      <c r="B102" s="75"/>
      <c r="C102" s="74" t="s">
        <v>60</v>
      </c>
      <c r="D102" s="79">
        <f t="shared" si="47"/>
        <v>500</v>
      </c>
      <c r="E102" s="79">
        <v>0</v>
      </c>
      <c r="F102" s="79">
        <v>0</v>
      </c>
      <c r="G102" s="79">
        <v>500</v>
      </c>
      <c r="H102" s="79">
        <v>0</v>
      </c>
      <c r="I102" s="79">
        <v>0</v>
      </c>
      <c r="J102" s="79">
        <v>0</v>
      </c>
      <c r="K102" s="79">
        <v>0</v>
      </c>
      <c r="L102" s="77"/>
      <c r="M102" s="77"/>
    </row>
    <row r="103" spans="1:13" ht="12.75">
      <c r="A103" s="73">
        <v>32115</v>
      </c>
      <c r="B103" s="75"/>
      <c r="C103" s="74" t="s">
        <v>62</v>
      </c>
      <c r="D103" s="79">
        <f t="shared" si="47"/>
        <v>500</v>
      </c>
      <c r="E103" s="79">
        <v>0</v>
      </c>
      <c r="F103" s="79">
        <v>0</v>
      </c>
      <c r="G103" s="79">
        <v>500</v>
      </c>
      <c r="H103" s="79">
        <v>0</v>
      </c>
      <c r="I103" s="79">
        <v>0</v>
      </c>
      <c r="J103" s="79">
        <v>0</v>
      </c>
      <c r="K103" s="79">
        <v>0</v>
      </c>
      <c r="L103" s="77"/>
      <c r="M103" s="77"/>
    </row>
    <row r="104" spans="1:13" ht="12.75">
      <c r="A104" s="109">
        <v>322</v>
      </c>
      <c r="B104" s="75"/>
      <c r="C104" s="74" t="s">
        <v>25</v>
      </c>
      <c r="D104" s="106">
        <f t="shared" si="47"/>
        <v>1400</v>
      </c>
      <c r="E104" s="106">
        <f>SUM(E105)</f>
        <v>0</v>
      </c>
      <c r="F104" s="106">
        <f>SUM(F105+F107)</f>
        <v>0</v>
      </c>
      <c r="G104" s="106">
        <f aca="true" t="shared" si="52" ref="G104:M104">SUM(G105+G107)</f>
        <v>0</v>
      </c>
      <c r="H104" s="106">
        <f t="shared" si="52"/>
        <v>1400</v>
      </c>
      <c r="I104" s="106">
        <f t="shared" si="52"/>
        <v>0</v>
      </c>
      <c r="J104" s="106">
        <f t="shared" si="52"/>
        <v>0</v>
      </c>
      <c r="K104" s="106">
        <f t="shared" si="52"/>
        <v>0</v>
      </c>
      <c r="L104" s="106">
        <f t="shared" si="52"/>
        <v>1400</v>
      </c>
      <c r="M104" s="106">
        <f t="shared" si="52"/>
        <v>1400</v>
      </c>
    </row>
    <row r="105" spans="1:13" ht="12.75">
      <c r="A105" s="108">
        <v>3222</v>
      </c>
      <c r="B105" s="94"/>
      <c r="C105" s="95" t="s">
        <v>53</v>
      </c>
      <c r="D105" s="106">
        <f t="shared" si="47"/>
        <v>1000</v>
      </c>
      <c r="E105" s="99">
        <f aca="true" t="shared" si="53" ref="E105:K105">SUM(E106)</f>
        <v>0</v>
      </c>
      <c r="F105" s="99">
        <f t="shared" si="53"/>
        <v>0</v>
      </c>
      <c r="G105" s="99">
        <f t="shared" si="53"/>
        <v>0</v>
      </c>
      <c r="H105" s="99">
        <f t="shared" si="53"/>
        <v>1000</v>
      </c>
      <c r="I105" s="99">
        <f t="shared" si="53"/>
        <v>0</v>
      </c>
      <c r="J105" s="99">
        <f t="shared" si="53"/>
        <v>0</v>
      </c>
      <c r="K105" s="99">
        <f t="shared" si="53"/>
        <v>0</v>
      </c>
      <c r="L105" s="96">
        <v>1000</v>
      </c>
      <c r="M105" s="96">
        <v>1000</v>
      </c>
    </row>
    <row r="106" spans="1:13" ht="12.75">
      <c r="A106" s="104">
        <v>32224</v>
      </c>
      <c r="B106" s="94"/>
      <c r="C106" s="95" t="s">
        <v>107</v>
      </c>
      <c r="D106" s="79">
        <f t="shared" si="47"/>
        <v>1000</v>
      </c>
      <c r="E106" s="96">
        <v>0</v>
      </c>
      <c r="F106" s="79">
        <v>0</v>
      </c>
      <c r="G106" s="79">
        <v>0</v>
      </c>
      <c r="H106" s="79">
        <v>1000</v>
      </c>
      <c r="I106" s="79">
        <v>0</v>
      </c>
      <c r="J106" s="79">
        <v>0</v>
      </c>
      <c r="K106" s="79">
        <v>0</v>
      </c>
      <c r="L106" s="77"/>
      <c r="M106" s="77"/>
    </row>
    <row r="107" spans="1:13" ht="12.75">
      <c r="A107" s="108">
        <v>3225</v>
      </c>
      <c r="B107" s="94"/>
      <c r="C107" s="95" t="s">
        <v>95</v>
      </c>
      <c r="D107" s="106">
        <f t="shared" si="47"/>
        <v>400</v>
      </c>
      <c r="E107" s="99">
        <f aca="true" t="shared" si="54" ref="E107:K107">SUM(E108)</f>
        <v>0</v>
      </c>
      <c r="F107" s="99">
        <f t="shared" si="54"/>
        <v>0</v>
      </c>
      <c r="G107" s="99">
        <f t="shared" si="54"/>
        <v>0</v>
      </c>
      <c r="H107" s="99">
        <f t="shared" si="54"/>
        <v>400</v>
      </c>
      <c r="I107" s="99">
        <f t="shared" si="54"/>
        <v>0</v>
      </c>
      <c r="J107" s="99">
        <f t="shared" si="54"/>
        <v>0</v>
      </c>
      <c r="K107" s="99">
        <f t="shared" si="54"/>
        <v>0</v>
      </c>
      <c r="L107" s="99">
        <f>SUM(L108)</f>
        <v>400</v>
      </c>
      <c r="M107" s="99">
        <f>SUM(M108)</f>
        <v>400</v>
      </c>
    </row>
    <row r="108" spans="1:13" ht="12.75">
      <c r="A108" s="104">
        <v>32251</v>
      </c>
      <c r="B108" s="94"/>
      <c r="C108" s="95" t="s">
        <v>109</v>
      </c>
      <c r="D108" s="79">
        <f t="shared" si="47"/>
        <v>400</v>
      </c>
      <c r="E108" s="96">
        <v>0</v>
      </c>
      <c r="F108" s="79">
        <v>0</v>
      </c>
      <c r="G108" s="79">
        <v>0</v>
      </c>
      <c r="H108" s="79">
        <v>400</v>
      </c>
      <c r="I108" s="79">
        <v>0</v>
      </c>
      <c r="J108" s="79">
        <v>0</v>
      </c>
      <c r="K108" s="79">
        <v>0</v>
      </c>
      <c r="L108" s="77">
        <v>400</v>
      </c>
      <c r="M108" s="77">
        <v>400</v>
      </c>
    </row>
    <row r="109" spans="1:13" ht="12.75">
      <c r="A109" s="108">
        <v>323</v>
      </c>
      <c r="B109" s="94"/>
      <c r="C109" s="95" t="s">
        <v>26</v>
      </c>
      <c r="D109" s="106">
        <f t="shared" si="47"/>
        <v>2000</v>
      </c>
      <c r="E109" s="107">
        <f>E110</f>
        <v>0</v>
      </c>
      <c r="F109" s="107">
        <f aca="true" t="shared" si="55" ref="F109:M109">F110</f>
        <v>0</v>
      </c>
      <c r="G109" s="107">
        <f t="shared" si="55"/>
        <v>1000</v>
      </c>
      <c r="H109" s="107">
        <f t="shared" si="55"/>
        <v>1000</v>
      </c>
      <c r="I109" s="107">
        <f t="shared" si="55"/>
        <v>0</v>
      </c>
      <c r="J109" s="107">
        <f t="shared" si="55"/>
        <v>0</v>
      </c>
      <c r="K109" s="107">
        <f t="shared" si="55"/>
        <v>0</v>
      </c>
      <c r="L109" s="107">
        <f t="shared" si="55"/>
        <v>1000</v>
      </c>
      <c r="M109" s="107">
        <f t="shared" si="55"/>
        <v>1000</v>
      </c>
    </row>
    <row r="110" spans="1:13" ht="12.75">
      <c r="A110" s="108">
        <v>3231</v>
      </c>
      <c r="B110" s="94"/>
      <c r="C110" s="95" t="s">
        <v>47</v>
      </c>
      <c r="D110" s="106">
        <f t="shared" si="47"/>
        <v>2000</v>
      </c>
      <c r="E110" s="99">
        <f>SUM(E111)</f>
        <v>0</v>
      </c>
      <c r="F110" s="99">
        <f aca="true" t="shared" si="56" ref="F110:K110">SUM(F111)</f>
        <v>0</v>
      </c>
      <c r="G110" s="99">
        <f t="shared" si="56"/>
        <v>1000</v>
      </c>
      <c r="H110" s="99">
        <f t="shared" si="56"/>
        <v>1000</v>
      </c>
      <c r="I110" s="99">
        <f t="shared" si="56"/>
        <v>0</v>
      </c>
      <c r="J110" s="99">
        <f t="shared" si="56"/>
        <v>0</v>
      </c>
      <c r="K110" s="99">
        <f t="shared" si="56"/>
        <v>0</v>
      </c>
      <c r="L110" s="96">
        <v>1000</v>
      </c>
      <c r="M110" s="96">
        <v>1000</v>
      </c>
    </row>
    <row r="111" spans="1:13" ht="12.75">
      <c r="A111" s="104">
        <v>32319</v>
      </c>
      <c r="B111" s="94"/>
      <c r="C111" s="95" t="s">
        <v>108</v>
      </c>
      <c r="D111" s="114">
        <f t="shared" si="47"/>
        <v>2000</v>
      </c>
      <c r="E111" s="96">
        <v>0</v>
      </c>
      <c r="F111" s="96">
        <v>0</v>
      </c>
      <c r="G111" s="96">
        <v>1000</v>
      </c>
      <c r="H111" s="96">
        <v>1000</v>
      </c>
      <c r="I111" s="96">
        <v>0</v>
      </c>
      <c r="J111" s="96">
        <v>0</v>
      </c>
      <c r="K111" s="96">
        <v>0</v>
      </c>
      <c r="L111" s="96"/>
      <c r="M111" s="96"/>
    </row>
    <row r="112" spans="1:13" ht="12.75">
      <c r="A112" s="89" t="s">
        <v>110</v>
      </c>
      <c r="B112" s="89"/>
      <c r="C112" s="93" t="s">
        <v>111</v>
      </c>
      <c r="D112" s="113">
        <f aca="true" t="shared" si="57" ref="D112:D123">SUM(E112:K112)</f>
        <v>20000</v>
      </c>
      <c r="E112" s="115">
        <f>SUM(E113)</f>
        <v>0</v>
      </c>
      <c r="F112" s="115">
        <f aca="true" t="shared" si="58" ref="F112:M112">SUM(F113)</f>
        <v>0</v>
      </c>
      <c r="G112" s="115">
        <f t="shared" si="58"/>
        <v>20000</v>
      </c>
      <c r="H112" s="115">
        <f t="shared" si="58"/>
        <v>0</v>
      </c>
      <c r="I112" s="115">
        <f t="shared" si="58"/>
        <v>0</v>
      </c>
      <c r="J112" s="115">
        <f t="shared" si="58"/>
        <v>0</v>
      </c>
      <c r="K112" s="115">
        <f t="shared" si="58"/>
        <v>0</v>
      </c>
      <c r="L112" s="115">
        <f t="shared" si="58"/>
        <v>20000</v>
      </c>
      <c r="M112" s="115">
        <f t="shared" si="58"/>
        <v>20000</v>
      </c>
    </row>
    <row r="113" spans="1:13" ht="12.75">
      <c r="A113" s="109">
        <v>3</v>
      </c>
      <c r="B113" s="110"/>
      <c r="C113" s="111" t="s">
        <v>40</v>
      </c>
      <c r="D113" s="106">
        <f t="shared" si="57"/>
        <v>20000</v>
      </c>
      <c r="E113" s="106">
        <f>SUM(E114)</f>
        <v>0</v>
      </c>
      <c r="F113" s="106">
        <f aca="true" t="shared" si="59" ref="F113:M113">SUM(F114)</f>
        <v>0</v>
      </c>
      <c r="G113" s="106">
        <f t="shared" si="59"/>
        <v>20000</v>
      </c>
      <c r="H113" s="106">
        <f t="shared" si="59"/>
        <v>0</v>
      </c>
      <c r="I113" s="106">
        <f t="shared" si="59"/>
        <v>0</v>
      </c>
      <c r="J113" s="106">
        <f t="shared" si="59"/>
        <v>0</v>
      </c>
      <c r="K113" s="106">
        <f t="shared" si="59"/>
        <v>0</v>
      </c>
      <c r="L113" s="106">
        <f t="shared" si="59"/>
        <v>20000</v>
      </c>
      <c r="M113" s="106">
        <f t="shared" si="59"/>
        <v>20000</v>
      </c>
    </row>
    <row r="114" spans="1:13" ht="12.75">
      <c r="A114" s="109">
        <v>32</v>
      </c>
      <c r="B114" s="110"/>
      <c r="C114" s="111" t="s">
        <v>23</v>
      </c>
      <c r="D114" s="106">
        <f t="shared" si="57"/>
        <v>20000</v>
      </c>
      <c r="E114" s="106">
        <f>E115</f>
        <v>0</v>
      </c>
      <c r="F114" s="106">
        <f aca="true" t="shared" si="60" ref="F114:M114">F115</f>
        <v>0</v>
      </c>
      <c r="G114" s="106">
        <f t="shared" si="60"/>
        <v>20000</v>
      </c>
      <c r="H114" s="106">
        <f t="shared" si="60"/>
        <v>0</v>
      </c>
      <c r="I114" s="106">
        <f t="shared" si="60"/>
        <v>0</v>
      </c>
      <c r="J114" s="106">
        <f t="shared" si="60"/>
        <v>0</v>
      </c>
      <c r="K114" s="106">
        <f t="shared" si="60"/>
        <v>0</v>
      </c>
      <c r="L114" s="106">
        <f t="shared" si="60"/>
        <v>20000</v>
      </c>
      <c r="M114" s="106">
        <f t="shared" si="60"/>
        <v>20000</v>
      </c>
    </row>
    <row r="115" spans="1:13" ht="12.75">
      <c r="A115" s="109">
        <v>324</v>
      </c>
      <c r="B115" s="72"/>
      <c r="C115" s="74" t="s">
        <v>112</v>
      </c>
      <c r="D115" s="106">
        <f t="shared" si="57"/>
        <v>20000</v>
      </c>
      <c r="E115" s="106">
        <f>E116</f>
        <v>0</v>
      </c>
      <c r="F115" s="106">
        <f aca="true" t="shared" si="61" ref="F115:K115">F116</f>
        <v>0</v>
      </c>
      <c r="G115" s="106">
        <f t="shared" si="61"/>
        <v>20000</v>
      </c>
      <c r="H115" s="106">
        <f t="shared" si="61"/>
        <v>0</v>
      </c>
      <c r="I115" s="106">
        <f t="shared" si="61"/>
        <v>0</v>
      </c>
      <c r="J115" s="106">
        <f t="shared" si="61"/>
        <v>0</v>
      </c>
      <c r="K115" s="106">
        <f t="shared" si="61"/>
        <v>0</v>
      </c>
      <c r="L115" s="106">
        <f>L116</f>
        <v>20000</v>
      </c>
      <c r="M115" s="106">
        <f>M116</f>
        <v>20000</v>
      </c>
    </row>
    <row r="116" spans="1:13" ht="12.75">
      <c r="A116" s="109">
        <v>3241</v>
      </c>
      <c r="B116" s="75"/>
      <c r="C116" s="74" t="s">
        <v>114</v>
      </c>
      <c r="D116" s="106">
        <f t="shared" si="57"/>
        <v>20000</v>
      </c>
      <c r="E116" s="106">
        <f aca="true" t="shared" si="62" ref="E116:K116">SUM(E117:E117)</f>
        <v>0</v>
      </c>
      <c r="F116" s="106">
        <f t="shared" si="62"/>
        <v>0</v>
      </c>
      <c r="G116" s="106">
        <f t="shared" si="62"/>
        <v>20000</v>
      </c>
      <c r="H116" s="106">
        <f t="shared" si="62"/>
        <v>0</v>
      </c>
      <c r="I116" s="106">
        <f t="shared" si="62"/>
        <v>0</v>
      </c>
      <c r="J116" s="106">
        <f t="shared" si="62"/>
        <v>0</v>
      </c>
      <c r="K116" s="106">
        <f t="shared" si="62"/>
        <v>0</v>
      </c>
      <c r="L116" s="114">
        <v>20000</v>
      </c>
      <c r="M116" s="114">
        <v>20000</v>
      </c>
    </row>
    <row r="117" spans="1:13" ht="12.75">
      <c r="A117" s="73">
        <v>32412</v>
      </c>
      <c r="B117" s="75"/>
      <c r="C117" s="74" t="s">
        <v>113</v>
      </c>
      <c r="D117" s="114">
        <f t="shared" si="57"/>
        <v>20000</v>
      </c>
      <c r="E117" s="79">
        <v>0</v>
      </c>
      <c r="F117" s="79">
        <v>0</v>
      </c>
      <c r="G117" s="79">
        <v>20000</v>
      </c>
      <c r="H117" s="79">
        <v>0</v>
      </c>
      <c r="I117" s="79">
        <v>0</v>
      </c>
      <c r="J117" s="79">
        <v>0</v>
      </c>
      <c r="K117" s="79">
        <v>0</v>
      </c>
      <c r="L117" s="77"/>
      <c r="M117" s="77"/>
    </row>
    <row r="118" spans="1:13" ht="12.75">
      <c r="A118" s="89" t="s">
        <v>132</v>
      </c>
      <c r="B118" s="89"/>
      <c r="C118" s="93" t="s">
        <v>133</v>
      </c>
      <c r="D118" s="113">
        <f t="shared" si="57"/>
        <v>10000</v>
      </c>
      <c r="E118" s="115">
        <f>SUM(E119)</f>
        <v>0</v>
      </c>
      <c r="F118" s="115">
        <f aca="true" t="shared" si="63" ref="F118:M118">SUM(F119)</f>
        <v>0</v>
      </c>
      <c r="G118" s="115">
        <f t="shared" si="63"/>
        <v>10000</v>
      </c>
      <c r="H118" s="115">
        <f t="shared" si="63"/>
        <v>0</v>
      </c>
      <c r="I118" s="115">
        <f t="shared" si="63"/>
        <v>0</v>
      </c>
      <c r="J118" s="115">
        <f t="shared" si="63"/>
        <v>0</v>
      </c>
      <c r="K118" s="115">
        <f t="shared" si="63"/>
        <v>0</v>
      </c>
      <c r="L118" s="115">
        <f t="shared" si="63"/>
        <v>10000</v>
      </c>
      <c r="M118" s="115">
        <f t="shared" si="63"/>
        <v>10000</v>
      </c>
    </row>
    <row r="119" spans="1:13" ht="12.75">
      <c r="A119" s="109">
        <v>3</v>
      </c>
      <c r="B119" s="110"/>
      <c r="C119" s="111" t="s">
        <v>40</v>
      </c>
      <c r="D119" s="106">
        <f t="shared" si="57"/>
        <v>10000</v>
      </c>
      <c r="E119" s="106">
        <f>SUM(E120)</f>
        <v>0</v>
      </c>
      <c r="F119" s="106">
        <f aca="true" t="shared" si="64" ref="F119:M119">SUM(F120)</f>
        <v>0</v>
      </c>
      <c r="G119" s="106">
        <f t="shared" si="64"/>
        <v>10000</v>
      </c>
      <c r="H119" s="106">
        <f t="shared" si="64"/>
        <v>0</v>
      </c>
      <c r="I119" s="106">
        <f t="shared" si="64"/>
        <v>0</v>
      </c>
      <c r="J119" s="106">
        <f t="shared" si="64"/>
        <v>0</v>
      </c>
      <c r="K119" s="106">
        <f t="shared" si="64"/>
        <v>0</v>
      </c>
      <c r="L119" s="106">
        <f t="shared" si="64"/>
        <v>10000</v>
      </c>
      <c r="M119" s="106">
        <f t="shared" si="64"/>
        <v>10000</v>
      </c>
    </row>
    <row r="120" spans="1:13" ht="12.75">
      <c r="A120" s="109">
        <v>32</v>
      </c>
      <c r="B120" s="110"/>
      <c r="C120" s="111" t="s">
        <v>23</v>
      </c>
      <c r="D120" s="106">
        <f t="shared" si="57"/>
        <v>10000</v>
      </c>
      <c r="E120" s="106">
        <f>E121</f>
        <v>0</v>
      </c>
      <c r="F120" s="106">
        <f aca="true" t="shared" si="65" ref="F120:M121">F121</f>
        <v>0</v>
      </c>
      <c r="G120" s="106">
        <f t="shared" si="65"/>
        <v>10000</v>
      </c>
      <c r="H120" s="106">
        <f t="shared" si="65"/>
        <v>0</v>
      </c>
      <c r="I120" s="106">
        <f t="shared" si="65"/>
        <v>0</v>
      </c>
      <c r="J120" s="106">
        <f t="shared" si="65"/>
        <v>0</v>
      </c>
      <c r="K120" s="106">
        <f t="shared" si="65"/>
        <v>0</v>
      </c>
      <c r="L120" s="106">
        <f t="shared" si="65"/>
        <v>10000</v>
      </c>
      <c r="M120" s="106">
        <f t="shared" si="65"/>
        <v>10000</v>
      </c>
    </row>
    <row r="121" spans="1:13" ht="12.75">
      <c r="A121" s="109">
        <v>324</v>
      </c>
      <c r="B121" s="72"/>
      <c r="C121" s="74" t="s">
        <v>112</v>
      </c>
      <c r="D121" s="106">
        <f t="shared" si="57"/>
        <v>10000</v>
      </c>
      <c r="E121" s="106">
        <f>E122</f>
        <v>0</v>
      </c>
      <c r="F121" s="106">
        <f t="shared" si="65"/>
        <v>0</v>
      </c>
      <c r="G121" s="106">
        <f t="shared" si="65"/>
        <v>10000</v>
      </c>
      <c r="H121" s="106">
        <f t="shared" si="65"/>
        <v>0</v>
      </c>
      <c r="I121" s="106">
        <f t="shared" si="65"/>
        <v>0</v>
      </c>
      <c r="J121" s="106">
        <f t="shared" si="65"/>
        <v>0</v>
      </c>
      <c r="K121" s="106">
        <f t="shared" si="65"/>
        <v>0</v>
      </c>
      <c r="L121" s="106">
        <f t="shared" si="65"/>
        <v>10000</v>
      </c>
      <c r="M121" s="106">
        <f t="shared" si="65"/>
        <v>10000</v>
      </c>
    </row>
    <row r="122" spans="1:13" ht="12.75">
      <c r="A122" s="109">
        <v>3241</v>
      </c>
      <c r="B122" s="75"/>
      <c r="C122" s="74" t="s">
        <v>114</v>
      </c>
      <c r="D122" s="106">
        <f t="shared" si="57"/>
        <v>10000</v>
      </c>
      <c r="E122" s="106">
        <f aca="true" t="shared" si="66" ref="E122:K122">SUM(E123:E123)</f>
        <v>0</v>
      </c>
      <c r="F122" s="106">
        <f t="shared" si="66"/>
        <v>0</v>
      </c>
      <c r="G122" s="106">
        <f t="shared" si="66"/>
        <v>10000</v>
      </c>
      <c r="H122" s="106">
        <f t="shared" si="66"/>
        <v>0</v>
      </c>
      <c r="I122" s="106">
        <f t="shared" si="66"/>
        <v>0</v>
      </c>
      <c r="J122" s="106">
        <f t="shared" si="66"/>
        <v>0</v>
      </c>
      <c r="K122" s="106">
        <f t="shared" si="66"/>
        <v>0</v>
      </c>
      <c r="L122" s="114">
        <v>10000</v>
      </c>
      <c r="M122" s="114">
        <v>10000</v>
      </c>
    </row>
    <row r="123" spans="1:13" ht="12.75">
      <c r="A123" s="73">
        <v>32412</v>
      </c>
      <c r="B123" s="75"/>
      <c r="C123" s="74" t="s">
        <v>113</v>
      </c>
      <c r="D123" s="114">
        <f t="shared" si="57"/>
        <v>10000</v>
      </c>
      <c r="E123" s="79">
        <v>0</v>
      </c>
      <c r="F123" s="79">
        <v>0</v>
      </c>
      <c r="G123" s="79">
        <v>10000</v>
      </c>
      <c r="H123" s="79">
        <v>0</v>
      </c>
      <c r="I123" s="79">
        <v>0</v>
      </c>
      <c r="J123" s="79">
        <v>0</v>
      </c>
      <c r="K123" s="79">
        <v>0</v>
      </c>
      <c r="L123" s="77"/>
      <c r="M123" s="77"/>
    </row>
    <row r="124" spans="1:13" ht="12.75">
      <c r="A124" s="89" t="s">
        <v>104</v>
      </c>
      <c r="B124" s="89"/>
      <c r="C124" s="93" t="s">
        <v>103</v>
      </c>
      <c r="D124" s="113">
        <f aca="true" t="shared" si="67" ref="D124:D129">SUM(E124:K124)</f>
        <v>125000</v>
      </c>
      <c r="E124" s="113">
        <f>SUM(E125)</f>
        <v>0</v>
      </c>
      <c r="F124" s="113">
        <f aca="true" t="shared" si="68" ref="F124:M124">SUM(F125)</f>
        <v>0</v>
      </c>
      <c r="G124" s="113">
        <f t="shared" si="68"/>
        <v>100000</v>
      </c>
      <c r="H124" s="113">
        <f t="shared" si="68"/>
        <v>25000</v>
      </c>
      <c r="I124" s="113">
        <f t="shared" si="68"/>
        <v>0</v>
      </c>
      <c r="J124" s="113">
        <f t="shared" si="68"/>
        <v>0</v>
      </c>
      <c r="K124" s="113">
        <f t="shared" si="68"/>
        <v>0</v>
      </c>
      <c r="L124" s="113">
        <f t="shared" si="68"/>
        <v>125000</v>
      </c>
      <c r="M124" s="113">
        <f t="shared" si="68"/>
        <v>125000</v>
      </c>
    </row>
    <row r="125" spans="1:13" ht="12.75">
      <c r="A125" s="109">
        <v>3</v>
      </c>
      <c r="B125" s="110"/>
      <c r="C125" s="111" t="s">
        <v>40</v>
      </c>
      <c r="D125" s="106">
        <f t="shared" si="67"/>
        <v>125000</v>
      </c>
      <c r="E125" s="106">
        <f>SUM(E126)</f>
        <v>0</v>
      </c>
      <c r="F125" s="106">
        <f aca="true" t="shared" si="69" ref="F125:M125">SUM(F126)</f>
        <v>0</v>
      </c>
      <c r="G125" s="106">
        <f t="shared" si="69"/>
        <v>100000</v>
      </c>
      <c r="H125" s="106">
        <f t="shared" si="69"/>
        <v>25000</v>
      </c>
      <c r="I125" s="106">
        <f t="shared" si="69"/>
        <v>0</v>
      </c>
      <c r="J125" s="106">
        <f t="shared" si="69"/>
        <v>0</v>
      </c>
      <c r="K125" s="106">
        <f t="shared" si="69"/>
        <v>0</v>
      </c>
      <c r="L125" s="106">
        <f t="shared" si="69"/>
        <v>125000</v>
      </c>
      <c r="M125" s="106">
        <f t="shared" si="69"/>
        <v>125000</v>
      </c>
    </row>
    <row r="126" spans="1:13" ht="12.75">
      <c r="A126" s="109">
        <v>32</v>
      </c>
      <c r="B126" s="110"/>
      <c r="C126" s="111" t="s">
        <v>23</v>
      </c>
      <c r="D126" s="106">
        <f t="shared" si="67"/>
        <v>125000</v>
      </c>
      <c r="E126" s="106">
        <f>E127</f>
        <v>0</v>
      </c>
      <c r="F126" s="106">
        <f aca="true" t="shared" si="70" ref="F126:M126">F127</f>
        <v>0</v>
      </c>
      <c r="G126" s="106">
        <f t="shared" si="70"/>
        <v>100000</v>
      </c>
      <c r="H126" s="106">
        <f t="shared" si="70"/>
        <v>25000</v>
      </c>
      <c r="I126" s="106">
        <f t="shared" si="70"/>
        <v>0</v>
      </c>
      <c r="J126" s="106">
        <f t="shared" si="70"/>
        <v>0</v>
      </c>
      <c r="K126" s="106">
        <f t="shared" si="70"/>
        <v>0</v>
      </c>
      <c r="L126" s="106">
        <f t="shared" si="70"/>
        <v>125000</v>
      </c>
      <c r="M126" s="106">
        <f t="shared" si="70"/>
        <v>125000</v>
      </c>
    </row>
    <row r="127" spans="1:13" ht="12.75">
      <c r="A127" s="109">
        <v>322</v>
      </c>
      <c r="B127" s="75"/>
      <c r="C127" s="74" t="s">
        <v>25</v>
      </c>
      <c r="D127" s="106">
        <f t="shared" si="67"/>
        <v>125000</v>
      </c>
      <c r="E127" s="106">
        <f>SUM(E128)</f>
        <v>0</v>
      </c>
      <c r="F127" s="106">
        <f aca="true" t="shared" si="71" ref="F127:M127">SUM(F128)</f>
        <v>0</v>
      </c>
      <c r="G127" s="106">
        <f t="shared" si="71"/>
        <v>100000</v>
      </c>
      <c r="H127" s="106">
        <f t="shared" si="71"/>
        <v>25000</v>
      </c>
      <c r="I127" s="106">
        <f t="shared" si="71"/>
        <v>0</v>
      </c>
      <c r="J127" s="106">
        <f t="shared" si="71"/>
        <v>0</v>
      </c>
      <c r="K127" s="106">
        <f t="shared" si="71"/>
        <v>0</v>
      </c>
      <c r="L127" s="106">
        <f t="shared" si="71"/>
        <v>125000</v>
      </c>
      <c r="M127" s="106">
        <f t="shared" si="71"/>
        <v>125000</v>
      </c>
    </row>
    <row r="128" spans="1:13" ht="12.75">
      <c r="A128" s="108">
        <v>3222</v>
      </c>
      <c r="B128" s="94"/>
      <c r="C128" s="95" t="s">
        <v>53</v>
      </c>
      <c r="D128" s="106">
        <f t="shared" si="67"/>
        <v>125000</v>
      </c>
      <c r="E128" s="99">
        <f aca="true" t="shared" si="72" ref="E128:K128">SUM(E129)</f>
        <v>0</v>
      </c>
      <c r="F128" s="99">
        <f t="shared" si="72"/>
        <v>0</v>
      </c>
      <c r="G128" s="99">
        <f t="shared" si="72"/>
        <v>100000</v>
      </c>
      <c r="H128" s="99">
        <f t="shared" si="72"/>
        <v>25000</v>
      </c>
      <c r="I128" s="99">
        <f t="shared" si="72"/>
        <v>0</v>
      </c>
      <c r="J128" s="99">
        <f t="shared" si="72"/>
        <v>0</v>
      </c>
      <c r="K128" s="99">
        <f t="shared" si="72"/>
        <v>0</v>
      </c>
      <c r="L128" s="96">
        <v>125000</v>
      </c>
      <c r="M128" s="96">
        <v>125000</v>
      </c>
    </row>
    <row r="129" spans="1:13" ht="12.75">
      <c r="A129" s="104">
        <v>32224</v>
      </c>
      <c r="B129" s="94"/>
      <c r="C129" s="95" t="s">
        <v>107</v>
      </c>
      <c r="D129" s="79">
        <f t="shared" si="67"/>
        <v>125000</v>
      </c>
      <c r="E129" s="96">
        <v>0</v>
      </c>
      <c r="F129" s="79">
        <v>0</v>
      </c>
      <c r="G129" s="79">
        <v>100000</v>
      </c>
      <c r="H129" s="79">
        <v>25000</v>
      </c>
      <c r="I129" s="79">
        <v>0</v>
      </c>
      <c r="J129" s="79">
        <v>0</v>
      </c>
      <c r="K129" s="79">
        <v>0</v>
      </c>
      <c r="L129" s="103"/>
      <c r="M129" s="103"/>
    </row>
    <row r="130" spans="1:13" ht="12.75">
      <c r="A130" s="89" t="s">
        <v>106</v>
      </c>
      <c r="B130" s="89"/>
      <c r="C130" s="93" t="s">
        <v>105</v>
      </c>
      <c r="D130" s="113">
        <f aca="true" t="shared" si="73" ref="D130:D182">SUM(E130:K130)</f>
        <v>24250</v>
      </c>
      <c r="E130" s="115">
        <f>SUM(E131)</f>
        <v>0</v>
      </c>
      <c r="F130" s="115">
        <f aca="true" t="shared" si="74" ref="F130:M130">SUM(F131+F176)</f>
        <v>23200</v>
      </c>
      <c r="G130" s="115">
        <f t="shared" si="74"/>
        <v>150</v>
      </c>
      <c r="H130" s="115">
        <f t="shared" si="74"/>
        <v>0</v>
      </c>
      <c r="I130" s="115">
        <f t="shared" si="74"/>
        <v>0</v>
      </c>
      <c r="J130" s="115">
        <f t="shared" si="74"/>
        <v>900</v>
      </c>
      <c r="K130" s="115">
        <f t="shared" si="74"/>
        <v>0</v>
      </c>
      <c r="L130" s="115">
        <f t="shared" si="74"/>
        <v>24250</v>
      </c>
      <c r="M130" s="115">
        <f t="shared" si="74"/>
        <v>24250</v>
      </c>
    </row>
    <row r="131" spans="1:13" ht="12.75">
      <c r="A131" s="109">
        <v>3</v>
      </c>
      <c r="B131" s="110"/>
      <c r="C131" s="111" t="s">
        <v>40</v>
      </c>
      <c r="D131" s="106">
        <f t="shared" si="73"/>
        <v>21750</v>
      </c>
      <c r="E131" s="106">
        <f aca="true" t="shared" si="75" ref="E131:M131">SUM(E132,E172)</f>
        <v>0</v>
      </c>
      <c r="F131" s="106">
        <f t="shared" si="75"/>
        <v>20700</v>
      </c>
      <c r="G131" s="106">
        <f t="shared" si="75"/>
        <v>150</v>
      </c>
      <c r="H131" s="106">
        <f t="shared" si="75"/>
        <v>0</v>
      </c>
      <c r="I131" s="106">
        <f t="shared" si="75"/>
        <v>0</v>
      </c>
      <c r="J131" s="106">
        <f t="shared" si="75"/>
        <v>900</v>
      </c>
      <c r="K131" s="106">
        <f t="shared" si="75"/>
        <v>0</v>
      </c>
      <c r="L131" s="106">
        <f t="shared" si="75"/>
        <v>21750</v>
      </c>
      <c r="M131" s="106">
        <f t="shared" si="75"/>
        <v>21750</v>
      </c>
    </row>
    <row r="132" spans="1:13" ht="12.75">
      <c r="A132" s="109">
        <v>32</v>
      </c>
      <c r="B132" s="110"/>
      <c r="C132" s="111" t="s">
        <v>23</v>
      </c>
      <c r="D132" s="106">
        <f t="shared" si="73"/>
        <v>19150</v>
      </c>
      <c r="E132" s="106">
        <f aca="true" t="shared" si="76" ref="E132:M132">E133+E140+E152+E166</f>
        <v>0</v>
      </c>
      <c r="F132" s="106">
        <f t="shared" si="76"/>
        <v>18100</v>
      </c>
      <c r="G132" s="106">
        <f t="shared" si="76"/>
        <v>150</v>
      </c>
      <c r="H132" s="106">
        <f t="shared" si="76"/>
        <v>0</v>
      </c>
      <c r="I132" s="106">
        <f t="shared" si="76"/>
        <v>0</v>
      </c>
      <c r="J132" s="106">
        <f t="shared" si="76"/>
        <v>900</v>
      </c>
      <c r="K132" s="106">
        <f t="shared" si="76"/>
        <v>0</v>
      </c>
      <c r="L132" s="106">
        <f t="shared" si="76"/>
        <v>19150</v>
      </c>
      <c r="M132" s="106">
        <f t="shared" si="76"/>
        <v>19150</v>
      </c>
    </row>
    <row r="133" spans="1:13" s="3" customFormat="1" ht="12.75">
      <c r="A133" s="109">
        <v>321</v>
      </c>
      <c r="B133" s="72"/>
      <c r="C133" s="74" t="s">
        <v>24</v>
      </c>
      <c r="D133" s="106">
        <f t="shared" si="73"/>
        <v>5600</v>
      </c>
      <c r="E133" s="106">
        <f aca="true" t="shared" si="77" ref="E133:M133">E134+E138</f>
        <v>0</v>
      </c>
      <c r="F133" s="106">
        <f>F134+F138</f>
        <v>5600</v>
      </c>
      <c r="G133" s="106">
        <f t="shared" si="77"/>
        <v>0</v>
      </c>
      <c r="H133" s="106">
        <f t="shared" si="77"/>
        <v>0</v>
      </c>
      <c r="I133" s="106">
        <f t="shared" si="77"/>
        <v>0</v>
      </c>
      <c r="J133" s="106">
        <f t="shared" si="77"/>
        <v>0</v>
      </c>
      <c r="K133" s="106">
        <f t="shared" si="77"/>
        <v>0</v>
      </c>
      <c r="L133" s="106">
        <f t="shared" si="77"/>
        <v>5600</v>
      </c>
      <c r="M133" s="106">
        <f t="shared" si="77"/>
        <v>5600</v>
      </c>
    </row>
    <row r="134" spans="1:13" ht="12.75">
      <c r="A134" s="109">
        <v>3211</v>
      </c>
      <c r="B134" s="75"/>
      <c r="C134" s="74" t="s">
        <v>44</v>
      </c>
      <c r="D134" s="106">
        <f t="shared" si="73"/>
        <v>5000</v>
      </c>
      <c r="E134" s="106">
        <f aca="true" t="shared" si="78" ref="E134:K134">SUM(E135:E137)</f>
        <v>0</v>
      </c>
      <c r="F134" s="106">
        <f t="shared" si="78"/>
        <v>5000</v>
      </c>
      <c r="G134" s="106">
        <f t="shared" si="78"/>
        <v>0</v>
      </c>
      <c r="H134" s="106">
        <f t="shared" si="78"/>
        <v>0</v>
      </c>
      <c r="I134" s="106">
        <f t="shared" si="78"/>
        <v>0</v>
      </c>
      <c r="J134" s="106">
        <f t="shared" si="78"/>
        <v>0</v>
      </c>
      <c r="K134" s="106">
        <f t="shared" si="78"/>
        <v>0</v>
      </c>
      <c r="L134" s="114">
        <v>5000</v>
      </c>
      <c r="M134" s="114">
        <v>5000</v>
      </c>
    </row>
    <row r="135" spans="1:13" ht="12.75">
      <c r="A135" s="73">
        <v>32111</v>
      </c>
      <c r="B135" s="75"/>
      <c r="C135" s="74" t="s">
        <v>60</v>
      </c>
      <c r="D135" s="79">
        <f t="shared" si="73"/>
        <v>1500</v>
      </c>
      <c r="E135" s="79">
        <v>0</v>
      </c>
      <c r="F135" s="79">
        <v>1500</v>
      </c>
      <c r="G135" s="79">
        <v>0</v>
      </c>
      <c r="H135" s="79">
        <v>0</v>
      </c>
      <c r="I135" s="79">
        <v>0</v>
      </c>
      <c r="J135" s="79">
        <v>0</v>
      </c>
      <c r="K135" s="79">
        <v>0</v>
      </c>
      <c r="L135" s="77"/>
      <c r="M135" s="77"/>
    </row>
    <row r="136" spans="1:13" ht="12.75">
      <c r="A136" s="73">
        <v>32113</v>
      </c>
      <c r="B136" s="75"/>
      <c r="C136" s="74" t="s">
        <v>61</v>
      </c>
      <c r="D136" s="79">
        <f t="shared" si="73"/>
        <v>2000</v>
      </c>
      <c r="E136" s="79">
        <v>0</v>
      </c>
      <c r="F136" s="79">
        <v>2000</v>
      </c>
      <c r="G136" s="79">
        <v>0</v>
      </c>
      <c r="H136" s="79">
        <v>0</v>
      </c>
      <c r="I136" s="79">
        <v>0</v>
      </c>
      <c r="J136" s="79">
        <v>0</v>
      </c>
      <c r="K136" s="79">
        <v>0</v>
      </c>
      <c r="L136" s="77"/>
      <c r="M136" s="77"/>
    </row>
    <row r="137" spans="1:13" ht="12.75">
      <c r="A137" s="73">
        <v>32115</v>
      </c>
      <c r="B137" s="75"/>
      <c r="C137" s="74" t="s">
        <v>62</v>
      </c>
      <c r="D137" s="79">
        <f t="shared" si="73"/>
        <v>1500</v>
      </c>
      <c r="E137" s="79">
        <v>0</v>
      </c>
      <c r="F137" s="79">
        <v>1500</v>
      </c>
      <c r="G137" s="79">
        <v>0</v>
      </c>
      <c r="H137" s="79">
        <v>0</v>
      </c>
      <c r="I137" s="79">
        <v>0</v>
      </c>
      <c r="J137" s="79">
        <v>0</v>
      </c>
      <c r="K137" s="79">
        <v>0</v>
      </c>
      <c r="L137" s="77"/>
      <c r="M137" s="77"/>
    </row>
    <row r="138" spans="1:13" ht="12.75">
      <c r="A138" s="109">
        <v>3213</v>
      </c>
      <c r="B138" s="75"/>
      <c r="C138" s="74" t="s">
        <v>45</v>
      </c>
      <c r="D138" s="106">
        <f t="shared" si="73"/>
        <v>600</v>
      </c>
      <c r="E138" s="106">
        <f aca="true" t="shared" si="79" ref="E138:K138">SUM(E139)</f>
        <v>0</v>
      </c>
      <c r="F138" s="106">
        <f t="shared" si="79"/>
        <v>600</v>
      </c>
      <c r="G138" s="106">
        <f t="shared" si="79"/>
        <v>0</v>
      </c>
      <c r="H138" s="106">
        <f t="shared" si="79"/>
        <v>0</v>
      </c>
      <c r="I138" s="106">
        <f t="shared" si="79"/>
        <v>0</v>
      </c>
      <c r="J138" s="106">
        <f t="shared" si="79"/>
        <v>0</v>
      </c>
      <c r="K138" s="106">
        <f t="shared" si="79"/>
        <v>0</v>
      </c>
      <c r="L138" s="103">
        <v>600</v>
      </c>
      <c r="M138" s="103">
        <v>600</v>
      </c>
    </row>
    <row r="139" spans="1:13" ht="12.75">
      <c r="A139" s="73">
        <v>32131</v>
      </c>
      <c r="B139" s="75"/>
      <c r="C139" s="74" t="s">
        <v>63</v>
      </c>
      <c r="D139" s="79">
        <f t="shared" si="73"/>
        <v>600</v>
      </c>
      <c r="E139" s="79">
        <v>0</v>
      </c>
      <c r="F139" s="79">
        <v>600</v>
      </c>
      <c r="G139" s="79">
        <v>0</v>
      </c>
      <c r="H139" s="79">
        <v>0</v>
      </c>
      <c r="I139" s="79">
        <v>0</v>
      </c>
      <c r="J139" s="79">
        <v>0</v>
      </c>
      <c r="K139" s="79">
        <v>0</v>
      </c>
      <c r="L139" s="77"/>
      <c r="M139" s="77"/>
    </row>
    <row r="140" spans="1:13" ht="12.75">
      <c r="A140" s="109">
        <v>322</v>
      </c>
      <c r="B140" s="75"/>
      <c r="C140" s="74" t="s">
        <v>25</v>
      </c>
      <c r="D140" s="106">
        <f t="shared" si="73"/>
        <v>5000</v>
      </c>
      <c r="E140" s="106">
        <f>E141+E147+E150</f>
        <v>0</v>
      </c>
      <c r="F140" s="106">
        <f>F141+F147+F150</f>
        <v>4100</v>
      </c>
      <c r="G140" s="106">
        <f aca="true" t="shared" si="80" ref="G140:M140">G141+G147+G150</f>
        <v>0</v>
      </c>
      <c r="H140" s="106">
        <f t="shared" si="80"/>
        <v>0</v>
      </c>
      <c r="I140" s="106">
        <f t="shared" si="80"/>
        <v>0</v>
      </c>
      <c r="J140" s="106">
        <f t="shared" si="80"/>
        <v>900</v>
      </c>
      <c r="K140" s="106">
        <f t="shared" si="80"/>
        <v>0</v>
      </c>
      <c r="L140" s="106">
        <f t="shared" si="80"/>
        <v>5000</v>
      </c>
      <c r="M140" s="106">
        <f t="shared" si="80"/>
        <v>5000</v>
      </c>
    </row>
    <row r="141" spans="1:13" ht="12.75">
      <c r="A141" s="108">
        <v>3221</v>
      </c>
      <c r="B141" s="94"/>
      <c r="C141" s="95" t="s">
        <v>64</v>
      </c>
      <c r="D141" s="106">
        <f t="shared" si="73"/>
        <v>1500</v>
      </c>
      <c r="E141" s="99">
        <f aca="true" t="shared" si="81" ref="E141:K141">SUM(E142:E146)</f>
        <v>0</v>
      </c>
      <c r="F141" s="99">
        <f t="shared" si="81"/>
        <v>1500</v>
      </c>
      <c r="G141" s="99">
        <f t="shared" si="81"/>
        <v>0</v>
      </c>
      <c r="H141" s="99">
        <f t="shared" si="81"/>
        <v>0</v>
      </c>
      <c r="I141" s="99">
        <f t="shared" si="81"/>
        <v>0</v>
      </c>
      <c r="J141" s="99">
        <f t="shared" si="81"/>
        <v>0</v>
      </c>
      <c r="K141" s="99">
        <f t="shared" si="81"/>
        <v>0</v>
      </c>
      <c r="L141" s="103">
        <v>1500</v>
      </c>
      <c r="M141" s="103">
        <v>1500</v>
      </c>
    </row>
    <row r="142" spans="1:13" s="3" customFormat="1" ht="12.75">
      <c r="A142" s="104">
        <v>32211</v>
      </c>
      <c r="B142" s="94"/>
      <c r="C142" s="95" t="s">
        <v>65</v>
      </c>
      <c r="D142" s="79">
        <f t="shared" si="73"/>
        <v>500</v>
      </c>
      <c r="E142" s="96">
        <v>0</v>
      </c>
      <c r="F142" s="79">
        <v>500</v>
      </c>
      <c r="G142" s="79">
        <v>0</v>
      </c>
      <c r="H142" s="79">
        <v>0</v>
      </c>
      <c r="I142" s="79">
        <v>0</v>
      </c>
      <c r="J142" s="79">
        <v>0</v>
      </c>
      <c r="K142" s="79">
        <v>0</v>
      </c>
      <c r="L142" s="77"/>
      <c r="M142" s="77"/>
    </row>
    <row r="143" spans="1:13" ht="12.75">
      <c r="A143" s="104">
        <v>32212</v>
      </c>
      <c r="B143" s="94"/>
      <c r="C143" s="95" t="s">
        <v>66</v>
      </c>
      <c r="D143" s="79">
        <f t="shared" si="73"/>
        <v>300</v>
      </c>
      <c r="E143" s="96">
        <v>0</v>
      </c>
      <c r="F143" s="79">
        <v>300</v>
      </c>
      <c r="G143" s="79">
        <v>0</v>
      </c>
      <c r="H143" s="79">
        <v>0</v>
      </c>
      <c r="I143" s="79">
        <v>0</v>
      </c>
      <c r="J143" s="79">
        <v>0</v>
      </c>
      <c r="K143" s="79">
        <v>0</v>
      </c>
      <c r="L143" s="77"/>
      <c r="M143" s="77"/>
    </row>
    <row r="144" spans="1:13" ht="12.75">
      <c r="A144" s="104">
        <v>32214</v>
      </c>
      <c r="B144" s="94"/>
      <c r="C144" s="95" t="s">
        <v>67</v>
      </c>
      <c r="D144" s="79">
        <f t="shared" si="73"/>
        <v>200</v>
      </c>
      <c r="E144" s="96">
        <v>0</v>
      </c>
      <c r="F144" s="79">
        <v>200</v>
      </c>
      <c r="G144" s="79">
        <v>0</v>
      </c>
      <c r="H144" s="79">
        <v>0</v>
      </c>
      <c r="I144" s="79">
        <v>0</v>
      </c>
      <c r="J144" s="79">
        <v>0</v>
      </c>
      <c r="K144" s="79">
        <v>0</v>
      </c>
      <c r="L144" s="78"/>
      <c r="M144" s="78"/>
    </row>
    <row r="145" spans="1:13" ht="12.75">
      <c r="A145" s="104">
        <v>32216</v>
      </c>
      <c r="B145" s="94"/>
      <c r="C145" s="95" t="s">
        <v>68</v>
      </c>
      <c r="D145" s="79">
        <f t="shared" si="73"/>
        <v>200</v>
      </c>
      <c r="E145" s="96">
        <v>0</v>
      </c>
      <c r="F145" s="79">
        <v>200</v>
      </c>
      <c r="G145" s="79">
        <v>0</v>
      </c>
      <c r="H145" s="79">
        <v>0</v>
      </c>
      <c r="I145" s="79">
        <v>0</v>
      </c>
      <c r="J145" s="79">
        <v>0</v>
      </c>
      <c r="K145" s="79">
        <v>0</v>
      </c>
      <c r="L145" s="77"/>
      <c r="M145" s="77"/>
    </row>
    <row r="146" spans="1:13" ht="12.75">
      <c r="A146" s="104">
        <v>32219</v>
      </c>
      <c r="B146" s="94"/>
      <c r="C146" s="95" t="s">
        <v>69</v>
      </c>
      <c r="D146" s="79">
        <f t="shared" si="73"/>
        <v>300</v>
      </c>
      <c r="E146" s="96">
        <v>0</v>
      </c>
      <c r="F146" s="79">
        <v>300</v>
      </c>
      <c r="G146" s="79">
        <v>0</v>
      </c>
      <c r="H146" s="79">
        <v>0</v>
      </c>
      <c r="I146" s="79">
        <v>0</v>
      </c>
      <c r="J146" s="79">
        <v>0</v>
      </c>
      <c r="K146" s="79">
        <v>0</v>
      </c>
      <c r="L146" s="77"/>
      <c r="M146" s="77"/>
    </row>
    <row r="147" spans="1:13" ht="12.75">
      <c r="A147" s="108">
        <v>3224</v>
      </c>
      <c r="B147" s="94"/>
      <c r="C147" s="95" t="s">
        <v>73</v>
      </c>
      <c r="D147" s="106">
        <f t="shared" si="73"/>
        <v>1500</v>
      </c>
      <c r="E147" s="99">
        <f aca="true" t="shared" si="82" ref="E147:K147">SUM(E148:E149)</f>
        <v>0</v>
      </c>
      <c r="F147" s="99">
        <f t="shared" si="82"/>
        <v>600</v>
      </c>
      <c r="G147" s="99">
        <f t="shared" si="82"/>
        <v>0</v>
      </c>
      <c r="H147" s="99">
        <f t="shared" si="82"/>
        <v>0</v>
      </c>
      <c r="I147" s="99">
        <f t="shared" si="82"/>
        <v>0</v>
      </c>
      <c r="J147" s="99">
        <f t="shared" si="82"/>
        <v>900</v>
      </c>
      <c r="K147" s="99">
        <f t="shared" si="82"/>
        <v>0</v>
      </c>
      <c r="L147" s="103">
        <v>1500</v>
      </c>
      <c r="M147" s="103">
        <v>1500</v>
      </c>
    </row>
    <row r="148" spans="1:13" s="3" customFormat="1" ht="12.75">
      <c r="A148" s="104">
        <v>32241</v>
      </c>
      <c r="B148" s="94"/>
      <c r="C148" s="95" t="s">
        <v>74</v>
      </c>
      <c r="D148" s="79">
        <f t="shared" si="73"/>
        <v>800</v>
      </c>
      <c r="E148" s="96">
        <v>0</v>
      </c>
      <c r="F148" s="79">
        <v>300</v>
      </c>
      <c r="G148" s="79">
        <v>0</v>
      </c>
      <c r="H148" s="79">
        <v>0</v>
      </c>
      <c r="I148" s="79">
        <v>0</v>
      </c>
      <c r="J148" s="79">
        <v>500</v>
      </c>
      <c r="K148" s="79">
        <v>0</v>
      </c>
      <c r="L148" s="77"/>
      <c r="M148" s="77"/>
    </row>
    <row r="149" spans="1:13" ht="12.75">
      <c r="A149" s="104">
        <v>32242</v>
      </c>
      <c r="B149" s="94"/>
      <c r="C149" s="95" t="s">
        <v>75</v>
      </c>
      <c r="D149" s="79">
        <f t="shared" si="73"/>
        <v>700</v>
      </c>
      <c r="E149" s="96">
        <v>0</v>
      </c>
      <c r="F149" s="79">
        <v>300</v>
      </c>
      <c r="G149" s="79">
        <v>0</v>
      </c>
      <c r="H149" s="79">
        <v>0</v>
      </c>
      <c r="I149" s="79">
        <v>0</v>
      </c>
      <c r="J149" s="79">
        <v>400</v>
      </c>
      <c r="K149" s="79">
        <v>0</v>
      </c>
      <c r="L149" s="77"/>
      <c r="M149" s="77"/>
    </row>
    <row r="150" spans="1:13" ht="12.75">
      <c r="A150" s="108">
        <v>3225</v>
      </c>
      <c r="B150" s="94"/>
      <c r="C150" s="95" t="s">
        <v>95</v>
      </c>
      <c r="D150" s="106">
        <f t="shared" si="73"/>
        <v>2000</v>
      </c>
      <c r="E150" s="99">
        <f>SUM(E151)</f>
        <v>0</v>
      </c>
      <c r="F150" s="99">
        <f aca="true" t="shared" si="83" ref="F150:K150">SUM(F151)</f>
        <v>2000</v>
      </c>
      <c r="G150" s="99">
        <f t="shared" si="83"/>
        <v>0</v>
      </c>
      <c r="H150" s="99">
        <f t="shared" si="83"/>
        <v>0</v>
      </c>
      <c r="I150" s="99">
        <f t="shared" si="83"/>
        <v>0</v>
      </c>
      <c r="J150" s="99">
        <f t="shared" si="83"/>
        <v>0</v>
      </c>
      <c r="K150" s="99">
        <f t="shared" si="83"/>
        <v>0</v>
      </c>
      <c r="L150" s="77">
        <v>2000</v>
      </c>
      <c r="M150" s="77">
        <v>2000</v>
      </c>
    </row>
    <row r="151" spans="1:13" ht="12.75">
      <c r="A151" s="104">
        <v>32251</v>
      </c>
      <c r="B151" s="94"/>
      <c r="C151" s="95" t="s">
        <v>109</v>
      </c>
      <c r="D151" s="79">
        <f t="shared" si="73"/>
        <v>2000</v>
      </c>
      <c r="E151" s="96">
        <v>0</v>
      </c>
      <c r="F151" s="96">
        <v>2000</v>
      </c>
      <c r="G151" s="96">
        <v>0</v>
      </c>
      <c r="H151" s="96">
        <v>0</v>
      </c>
      <c r="I151" s="96">
        <v>0</v>
      </c>
      <c r="J151" s="96">
        <v>0</v>
      </c>
      <c r="K151" s="96">
        <v>0</v>
      </c>
      <c r="L151" s="77"/>
      <c r="M151" s="77"/>
    </row>
    <row r="152" spans="1:13" s="3" customFormat="1" ht="12.75">
      <c r="A152" s="108">
        <v>323</v>
      </c>
      <c r="B152" s="94"/>
      <c r="C152" s="95" t="s">
        <v>26</v>
      </c>
      <c r="D152" s="106">
        <f t="shared" si="73"/>
        <v>6700</v>
      </c>
      <c r="E152" s="107">
        <f aca="true" t="shared" si="84" ref="E152:M152">E153+E159+E156+E162+E164</f>
        <v>0</v>
      </c>
      <c r="F152" s="107">
        <f t="shared" si="84"/>
        <v>6700</v>
      </c>
      <c r="G152" s="107">
        <f t="shared" si="84"/>
        <v>0</v>
      </c>
      <c r="H152" s="107">
        <f t="shared" si="84"/>
        <v>0</v>
      </c>
      <c r="I152" s="107">
        <f t="shared" si="84"/>
        <v>0</v>
      </c>
      <c r="J152" s="107">
        <f t="shared" si="84"/>
        <v>0</v>
      </c>
      <c r="K152" s="107">
        <f t="shared" si="84"/>
        <v>0</v>
      </c>
      <c r="L152" s="107">
        <f t="shared" si="84"/>
        <v>6700</v>
      </c>
      <c r="M152" s="107">
        <f t="shared" si="84"/>
        <v>6700</v>
      </c>
    </row>
    <row r="153" spans="1:13" ht="12.75">
      <c r="A153" s="108">
        <v>3231</v>
      </c>
      <c r="B153" s="94"/>
      <c r="C153" s="95" t="s">
        <v>76</v>
      </c>
      <c r="D153" s="106">
        <f t="shared" si="73"/>
        <v>1500</v>
      </c>
      <c r="E153" s="99">
        <f aca="true" t="shared" si="85" ref="E153:K153">SUM(E154:E155)</f>
        <v>0</v>
      </c>
      <c r="F153" s="99">
        <f t="shared" si="85"/>
        <v>1500</v>
      </c>
      <c r="G153" s="99">
        <f t="shared" si="85"/>
        <v>0</v>
      </c>
      <c r="H153" s="99">
        <f t="shared" si="85"/>
        <v>0</v>
      </c>
      <c r="I153" s="99">
        <f t="shared" si="85"/>
        <v>0</v>
      </c>
      <c r="J153" s="99">
        <f t="shared" si="85"/>
        <v>0</v>
      </c>
      <c r="K153" s="99">
        <f t="shared" si="85"/>
        <v>0</v>
      </c>
      <c r="L153" s="96">
        <v>1500</v>
      </c>
      <c r="M153" s="96">
        <v>1500</v>
      </c>
    </row>
    <row r="154" spans="1:13" ht="12.75">
      <c r="A154" s="104">
        <v>32311</v>
      </c>
      <c r="B154" s="94"/>
      <c r="C154" s="95" t="s">
        <v>77</v>
      </c>
      <c r="D154" s="79">
        <f t="shared" si="73"/>
        <v>1000</v>
      </c>
      <c r="E154" s="96">
        <v>0</v>
      </c>
      <c r="F154" s="79">
        <v>1000</v>
      </c>
      <c r="G154" s="79">
        <v>0</v>
      </c>
      <c r="H154" s="79">
        <v>0</v>
      </c>
      <c r="I154" s="79">
        <v>0</v>
      </c>
      <c r="J154" s="79">
        <v>0</v>
      </c>
      <c r="K154" s="79">
        <v>0</v>
      </c>
      <c r="L154" s="77"/>
      <c r="M154" s="77"/>
    </row>
    <row r="155" spans="1:13" ht="12.75">
      <c r="A155" s="104">
        <v>32312</v>
      </c>
      <c r="B155" s="94"/>
      <c r="C155" s="95" t="s">
        <v>78</v>
      </c>
      <c r="D155" s="79">
        <f t="shared" si="73"/>
        <v>500</v>
      </c>
      <c r="E155" s="96">
        <v>0</v>
      </c>
      <c r="F155" s="79">
        <v>500</v>
      </c>
      <c r="G155" s="79">
        <v>0</v>
      </c>
      <c r="H155" s="79">
        <v>0</v>
      </c>
      <c r="I155" s="79">
        <v>0</v>
      </c>
      <c r="J155" s="79">
        <v>0</v>
      </c>
      <c r="K155" s="79">
        <v>0</v>
      </c>
      <c r="L155" s="77"/>
      <c r="M155" s="77"/>
    </row>
    <row r="156" spans="1:13" ht="12.75">
      <c r="A156" s="108">
        <v>3232</v>
      </c>
      <c r="B156" s="94"/>
      <c r="C156" s="95" t="s">
        <v>41</v>
      </c>
      <c r="D156" s="106">
        <f t="shared" si="73"/>
        <v>2000</v>
      </c>
      <c r="E156" s="99">
        <f>SUM(E158:E158)</f>
        <v>0</v>
      </c>
      <c r="F156" s="99">
        <f aca="true" t="shared" si="86" ref="F156:K156">SUM(F157:F158)</f>
        <v>2000</v>
      </c>
      <c r="G156" s="99">
        <f t="shared" si="86"/>
        <v>0</v>
      </c>
      <c r="H156" s="99">
        <f t="shared" si="86"/>
        <v>0</v>
      </c>
      <c r="I156" s="99">
        <f t="shared" si="86"/>
        <v>0</v>
      </c>
      <c r="J156" s="99">
        <f t="shared" si="86"/>
        <v>0</v>
      </c>
      <c r="K156" s="99">
        <f t="shared" si="86"/>
        <v>0</v>
      </c>
      <c r="L156" s="96">
        <v>2000</v>
      </c>
      <c r="M156" s="96">
        <v>2000</v>
      </c>
    </row>
    <row r="157" spans="1:13" ht="12.75">
      <c r="A157" s="104">
        <v>32321</v>
      </c>
      <c r="B157" s="94"/>
      <c r="C157" s="95" t="s">
        <v>124</v>
      </c>
      <c r="D157" s="79">
        <f t="shared" si="73"/>
        <v>1000</v>
      </c>
      <c r="E157" s="96">
        <v>0</v>
      </c>
      <c r="F157" s="96">
        <v>1000</v>
      </c>
      <c r="G157" s="96">
        <v>0</v>
      </c>
      <c r="H157" s="96">
        <v>0</v>
      </c>
      <c r="I157" s="96">
        <v>0</v>
      </c>
      <c r="J157" s="96">
        <v>0</v>
      </c>
      <c r="K157" s="96">
        <v>0</v>
      </c>
      <c r="L157" s="96"/>
      <c r="M157" s="96"/>
    </row>
    <row r="158" spans="1:13" ht="12.75">
      <c r="A158" s="104">
        <v>32322</v>
      </c>
      <c r="B158" s="94"/>
      <c r="C158" s="95" t="s">
        <v>115</v>
      </c>
      <c r="D158" s="79">
        <f t="shared" si="73"/>
        <v>1000</v>
      </c>
      <c r="E158" s="96">
        <v>0</v>
      </c>
      <c r="F158" s="96">
        <v>1000</v>
      </c>
      <c r="G158" s="79">
        <v>0</v>
      </c>
      <c r="H158" s="79">
        <v>0</v>
      </c>
      <c r="I158" s="79">
        <v>0</v>
      </c>
      <c r="J158" s="79">
        <v>0</v>
      </c>
      <c r="K158" s="79">
        <v>0</v>
      </c>
      <c r="L158" s="103"/>
      <c r="M158" s="103"/>
    </row>
    <row r="159" spans="1:13" ht="12.75">
      <c r="A159" s="108">
        <v>3234</v>
      </c>
      <c r="B159" s="94"/>
      <c r="C159" s="95" t="s">
        <v>48</v>
      </c>
      <c r="D159" s="106">
        <f t="shared" si="73"/>
        <v>2000</v>
      </c>
      <c r="E159" s="99">
        <f aca="true" t="shared" si="87" ref="E159:K159">SUM(E160:E161)</f>
        <v>0</v>
      </c>
      <c r="F159" s="99">
        <f t="shared" si="87"/>
        <v>2000</v>
      </c>
      <c r="G159" s="99">
        <f t="shared" si="87"/>
        <v>0</v>
      </c>
      <c r="H159" s="99">
        <f t="shared" si="87"/>
        <v>0</v>
      </c>
      <c r="I159" s="99">
        <f t="shared" si="87"/>
        <v>0</v>
      </c>
      <c r="J159" s="99">
        <f t="shared" si="87"/>
        <v>0</v>
      </c>
      <c r="K159" s="99">
        <f t="shared" si="87"/>
        <v>0</v>
      </c>
      <c r="L159" s="103">
        <v>2000</v>
      </c>
      <c r="M159" s="103">
        <v>2000</v>
      </c>
    </row>
    <row r="160" spans="1:13" ht="12.75">
      <c r="A160" s="104">
        <v>32341</v>
      </c>
      <c r="B160" s="94"/>
      <c r="C160" s="95" t="s">
        <v>82</v>
      </c>
      <c r="D160" s="79">
        <f t="shared" si="73"/>
        <v>1000</v>
      </c>
      <c r="E160" s="96">
        <v>0</v>
      </c>
      <c r="F160" s="79">
        <v>1000</v>
      </c>
      <c r="G160" s="79">
        <v>0</v>
      </c>
      <c r="H160" s="79">
        <v>0</v>
      </c>
      <c r="I160" s="79">
        <v>0</v>
      </c>
      <c r="J160" s="79">
        <v>0</v>
      </c>
      <c r="K160" s="79">
        <v>0</v>
      </c>
      <c r="L160" s="103"/>
      <c r="M160" s="103"/>
    </row>
    <row r="161" spans="1:13" ht="12.75">
      <c r="A161" s="104">
        <v>32342</v>
      </c>
      <c r="B161" s="94"/>
      <c r="C161" s="95" t="s">
        <v>83</v>
      </c>
      <c r="D161" s="79">
        <f t="shared" si="73"/>
        <v>1000</v>
      </c>
      <c r="E161" s="96">
        <v>0</v>
      </c>
      <c r="F161" s="79">
        <v>1000</v>
      </c>
      <c r="G161" s="79">
        <v>0</v>
      </c>
      <c r="H161" s="79">
        <v>0</v>
      </c>
      <c r="I161" s="79">
        <v>0</v>
      </c>
      <c r="J161" s="79">
        <v>0</v>
      </c>
      <c r="K161" s="79">
        <v>0</v>
      </c>
      <c r="L161" s="103"/>
      <c r="M161" s="103"/>
    </row>
    <row r="162" spans="1:13" ht="12.75">
      <c r="A162" s="108">
        <v>3238</v>
      </c>
      <c r="B162" s="94"/>
      <c r="C162" s="95" t="s">
        <v>127</v>
      </c>
      <c r="D162" s="106">
        <f t="shared" si="73"/>
        <v>500</v>
      </c>
      <c r="E162" s="99">
        <f>SUM(E163)</f>
        <v>0</v>
      </c>
      <c r="F162" s="99">
        <f aca="true" t="shared" si="88" ref="F162:K162">SUM(F163)</f>
        <v>500</v>
      </c>
      <c r="G162" s="99">
        <f t="shared" si="88"/>
        <v>0</v>
      </c>
      <c r="H162" s="99">
        <f t="shared" si="88"/>
        <v>0</v>
      </c>
      <c r="I162" s="99">
        <f t="shared" si="88"/>
        <v>0</v>
      </c>
      <c r="J162" s="99">
        <f t="shared" si="88"/>
        <v>0</v>
      </c>
      <c r="K162" s="99">
        <f t="shared" si="88"/>
        <v>0</v>
      </c>
      <c r="L162" s="103">
        <v>500</v>
      </c>
      <c r="M162" s="103">
        <v>500</v>
      </c>
    </row>
    <row r="163" spans="1:13" ht="12.75">
      <c r="A163" s="104">
        <v>32389</v>
      </c>
      <c r="B163" s="94"/>
      <c r="C163" s="95" t="s">
        <v>126</v>
      </c>
      <c r="D163" s="79">
        <f t="shared" si="73"/>
        <v>500</v>
      </c>
      <c r="E163" s="96">
        <v>0</v>
      </c>
      <c r="F163" s="96">
        <v>500</v>
      </c>
      <c r="G163" s="96">
        <v>0</v>
      </c>
      <c r="H163" s="96">
        <v>0</v>
      </c>
      <c r="I163" s="96">
        <v>0</v>
      </c>
      <c r="J163" s="96">
        <v>0</v>
      </c>
      <c r="K163" s="96">
        <v>0</v>
      </c>
      <c r="L163" s="103"/>
      <c r="M163" s="103"/>
    </row>
    <row r="164" spans="1:13" ht="12.75">
      <c r="A164" s="108">
        <v>3237</v>
      </c>
      <c r="B164" s="94"/>
      <c r="C164" s="95" t="s">
        <v>88</v>
      </c>
      <c r="D164" s="106">
        <f t="shared" si="73"/>
        <v>700</v>
      </c>
      <c r="E164" s="99">
        <f aca="true" t="shared" si="89" ref="E164:K164">SUM(E165)</f>
        <v>0</v>
      </c>
      <c r="F164" s="99">
        <f t="shared" si="89"/>
        <v>700</v>
      </c>
      <c r="G164" s="99">
        <f t="shared" si="89"/>
        <v>0</v>
      </c>
      <c r="H164" s="99">
        <f t="shared" si="89"/>
        <v>0</v>
      </c>
      <c r="I164" s="99">
        <f t="shared" si="89"/>
        <v>0</v>
      </c>
      <c r="J164" s="99">
        <f t="shared" si="89"/>
        <v>0</v>
      </c>
      <c r="K164" s="99">
        <f t="shared" si="89"/>
        <v>0</v>
      </c>
      <c r="L164" s="103">
        <v>700</v>
      </c>
      <c r="M164" s="103">
        <v>700</v>
      </c>
    </row>
    <row r="165" spans="1:13" ht="12.75">
      <c r="A165" s="104">
        <v>32379</v>
      </c>
      <c r="B165" s="94"/>
      <c r="C165" s="95" t="s">
        <v>89</v>
      </c>
      <c r="D165" s="79">
        <f t="shared" si="73"/>
        <v>700</v>
      </c>
      <c r="E165" s="96">
        <v>0</v>
      </c>
      <c r="F165" s="79">
        <v>700</v>
      </c>
      <c r="G165" s="79">
        <v>0</v>
      </c>
      <c r="H165" s="79">
        <v>0</v>
      </c>
      <c r="I165" s="79">
        <v>0</v>
      </c>
      <c r="J165" s="79">
        <v>0</v>
      </c>
      <c r="K165" s="79">
        <v>0</v>
      </c>
      <c r="L165" s="77"/>
      <c r="M165" s="77"/>
    </row>
    <row r="166" spans="1:13" ht="12.75">
      <c r="A166" s="108">
        <v>329</v>
      </c>
      <c r="B166" s="94"/>
      <c r="C166" s="95" t="s">
        <v>91</v>
      </c>
      <c r="D166" s="106">
        <f t="shared" si="73"/>
        <v>1850</v>
      </c>
      <c r="E166" s="99">
        <f>E167+E169</f>
        <v>0</v>
      </c>
      <c r="F166" s="99">
        <f>F167+F169</f>
        <v>1700</v>
      </c>
      <c r="G166" s="99">
        <f aca="true" t="shared" si="90" ref="G166:M166">G167+G169</f>
        <v>150</v>
      </c>
      <c r="H166" s="99">
        <f t="shared" si="90"/>
        <v>0</v>
      </c>
      <c r="I166" s="99">
        <f t="shared" si="90"/>
        <v>0</v>
      </c>
      <c r="J166" s="99">
        <f t="shared" si="90"/>
        <v>0</v>
      </c>
      <c r="K166" s="99">
        <f t="shared" si="90"/>
        <v>0</v>
      </c>
      <c r="L166" s="99">
        <f t="shared" si="90"/>
        <v>1850</v>
      </c>
      <c r="M166" s="99">
        <f t="shared" si="90"/>
        <v>1850</v>
      </c>
    </row>
    <row r="167" spans="1:13" ht="12.75">
      <c r="A167" s="108">
        <v>3293</v>
      </c>
      <c r="B167" s="94"/>
      <c r="C167" s="98" t="s">
        <v>129</v>
      </c>
      <c r="D167" s="106">
        <f t="shared" si="73"/>
        <v>500</v>
      </c>
      <c r="E167" s="99">
        <f>SUM(E168)</f>
        <v>0</v>
      </c>
      <c r="F167" s="99">
        <f aca="true" t="shared" si="91" ref="F167:K167">SUM(F168)</f>
        <v>500</v>
      </c>
      <c r="G167" s="99">
        <f t="shared" si="91"/>
        <v>0</v>
      </c>
      <c r="H167" s="99">
        <f t="shared" si="91"/>
        <v>0</v>
      </c>
      <c r="I167" s="99">
        <f t="shared" si="91"/>
        <v>0</v>
      </c>
      <c r="J167" s="99">
        <f t="shared" si="91"/>
        <v>0</v>
      </c>
      <c r="K167" s="99">
        <f t="shared" si="91"/>
        <v>0</v>
      </c>
      <c r="L167" s="96">
        <v>500</v>
      </c>
      <c r="M167" s="96">
        <v>500</v>
      </c>
    </row>
    <row r="168" spans="1:13" ht="12.75">
      <c r="A168" s="104">
        <v>32932</v>
      </c>
      <c r="B168" s="94"/>
      <c r="C168" s="95" t="s">
        <v>129</v>
      </c>
      <c r="D168" s="114">
        <f t="shared" si="73"/>
        <v>500</v>
      </c>
      <c r="E168" s="96">
        <v>0</v>
      </c>
      <c r="F168" s="96">
        <v>500</v>
      </c>
      <c r="G168" s="96">
        <v>0</v>
      </c>
      <c r="H168" s="96">
        <v>0</v>
      </c>
      <c r="I168" s="96">
        <v>0</v>
      </c>
      <c r="J168" s="96">
        <v>0</v>
      </c>
      <c r="K168" s="96">
        <v>0</v>
      </c>
      <c r="L168" s="96"/>
      <c r="M168" s="96"/>
    </row>
    <row r="169" spans="1:13" ht="12.75">
      <c r="A169" s="108">
        <v>3299</v>
      </c>
      <c r="B169" s="94"/>
      <c r="C169" s="95" t="s">
        <v>91</v>
      </c>
      <c r="D169" s="106">
        <f t="shared" si="73"/>
        <v>1350</v>
      </c>
      <c r="E169" s="99">
        <f>SUM(E171:E172)</f>
        <v>0</v>
      </c>
      <c r="F169" s="99">
        <f>SUM(F170:F171)</f>
        <v>1200</v>
      </c>
      <c r="G169" s="99">
        <f>SUM(G171:G172)</f>
        <v>150</v>
      </c>
      <c r="H169" s="99">
        <f>SUM(H171:H172)</f>
        <v>0</v>
      </c>
      <c r="I169" s="99">
        <f>SUM(I171:I172)</f>
        <v>0</v>
      </c>
      <c r="J169" s="99">
        <f>SUM(J171:J172)</f>
        <v>0</v>
      </c>
      <c r="K169" s="99">
        <f>SUM(K171:K172)</f>
        <v>0</v>
      </c>
      <c r="L169" s="96">
        <v>1350</v>
      </c>
      <c r="M169" s="96">
        <v>1350</v>
      </c>
    </row>
    <row r="170" spans="1:13" ht="12.75">
      <c r="A170" s="104">
        <v>32991</v>
      </c>
      <c r="B170" s="94"/>
      <c r="C170" s="95" t="s">
        <v>130</v>
      </c>
      <c r="D170" s="79">
        <f t="shared" si="73"/>
        <v>200</v>
      </c>
      <c r="E170" s="96">
        <v>0</v>
      </c>
      <c r="F170" s="96">
        <v>200</v>
      </c>
      <c r="G170" s="96">
        <v>0</v>
      </c>
      <c r="H170" s="96">
        <v>0</v>
      </c>
      <c r="I170" s="96">
        <v>0</v>
      </c>
      <c r="J170" s="96">
        <v>0</v>
      </c>
      <c r="K170" s="96">
        <v>0</v>
      </c>
      <c r="L170" s="96"/>
      <c r="M170" s="96"/>
    </row>
    <row r="171" spans="1:13" ht="12.75">
      <c r="A171" s="104">
        <v>32999</v>
      </c>
      <c r="B171" s="94"/>
      <c r="C171" s="95" t="s">
        <v>92</v>
      </c>
      <c r="D171" s="79">
        <f t="shared" si="73"/>
        <v>1150</v>
      </c>
      <c r="E171" s="96">
        <v>0</v>
      </c>
      <c r="F171" s="79">
        <v>1000</v>
      </c>
      <c r="G171" s="79">
        <v>150</v>
      </c>
      <c r="H171" s="79">
        <v>0</v>
      </c>
      <c r="I171" s="79">
        <v>0</v>
      </c>
      <c r="J171" s="79">
        <v>0</v>
      </c>
      <c r="K171" s="79">
        <v>0</v>
      </c>
      <c r="L171" s="77"/>
      <c r="M171" s="77"/>
    </row>
    <row r="172" spans="1:13" ht="12.75">
      <c r="A172" s="108">
        <v>34</v>
      </c>
      <c r="B172" s="97"/>
      <c r="C172" s="98" t="s">
        <v>51</v>
      </c>
      <c r="D172" s="106">
        <f t="shared" si="73"/>
        <v>2600</v>
      </c>
      <c r="E172" s="99">
        <f aca="true" t="shared" si="92" ref="E172:M172">SUM(E173)</f>
        <v>0</v>
      </c>
      <c r="F172" s="99">
        <f t="shared" si="92"/>
        <v>2600</v>
      </c>
      <c r="G172" s="99">
        <f t="shared" si="92"/>
        <v>0</v>
      </c>
      <c r="H172" s="99">
        <f t="shared" si="92"/>
        <v>0</v>
      </c>
      <c r="I172" s="99">
        <f t="shared" si="92"/>
        <v>0</v>
      </c>
      <c r="J172" s="99">
        <f t="shared" si="92"/>
        <v>0</v>
      </c>
      <c r="K172" s="99">
        <f t="shared" si="92"/>
        <v>0</v>
      </c>
      <c r="L172" s="99">
        <f t="shared" si="92"/>
        <v>2600</v>
      </c>
      <c r="M172" s="99">
        <f t="shared" si="92"/>
        <v>2600</v>
      </c>
    </row>
    <row r="173" spans="1:13" ht="12.75">
      <c r="A173" s="108">
        <v>343</v>
      </c>
      <c r="B173" s="94"/>
      <c r="C173" s="95" t="s">
        <v>27</v>
      </c>
      <c r="D173" s="106">
        <f t="shared" si="73"/>
        <v>2600</v>
      </c>
      <c r="E173" s="99">
        <f aca="true" t="shared" si="93" ref="E173:M173">E174</f>
        <v>0</v>
      </c>
      <c r="F173" s="99">
        <f t="shared" si="93"/>
        <v>2600</v>
      </c>
      <c r="G173" s="99">
        <f t="shared" si="93"/>
        <v>0</v>
      </c>
      <c r="H173" s="99">
        <f t="shared" si="93"/>
        <v>0</v>
      </c>
      <c r="I173" s="99">
        <f t="shared" si="93"/>
        <v>0</v>
      </c>
      <c r="J173" s="99">
        <f t="shared" si="93"/>
        <v>0</v>
      </c>
      <c r="K173" s="99">
        <f t="shared" si="93"/>
        <v>0</v>
      </c>
      <c r="L173" s="99">
        <f t="shared" si="93"/>
        <v>2600</v>
      </c>
      <c r="M173" s="99">
        <f t="shared" si="93"/>
        <v>2600</v>
      </c>
    </row>
    <row r="174" spans="1:13" ht="12.75">
      <c r="A174" s="108">
        <v>3431</v>
      </c>
      <c r="B174" s="94"/>
      <c r="C174" s="95" t="s">
        <v>93</v>
      </c>
      <c r="D174" s="106">
        <f t="shared" si="73"/>
        <v>2600</v>
      </c>
      <c r="E174" s="99">
        <f aca="true" t="shared" si="94" ref="E174:K174">SUM(E175:E175)</f>
        <v>0</v>
      </c>
      <c r="F174" s="99">
        <f t="shared" si="94"/>
        <v>2600</v>
      </c>
      <c r="G174" s="99">
        <f t="shared" si="94"/>
        <v>0</v>
      </c>
      <c r="H174" s="99">
        <f t="shared" si="94"/>
        <v>0</v>
      </c>
      <c r="I174" s="99">
        <f t="shared" si="94"/>
        <v>0</v>
      </c>
      <c r="J174" s="99">
        <f t="shared" si="94"/>
        <v>0</v>
      </c>
      <c r="K174" s="99">
        <f t="shared" si="94"/>
        <v>0</v>
      </c>
      <c r="L174" s="103">
        <v>2600</v>
      </c>
      <c r="M174" s="103">
        <v>2600</v>
      </c>
    </row>
    <row r="175" spans="1:13" ht="12.75">
      <c r="A175" s="104">
        <v>34311</v>
      </c>
      <c r="B175" s="94"/>
      <c r="C175" s="95" t="s">
        <v>134</v>
      </c>
      <c r="D175" s="79">
        <f t="shared" si="73"/>
        <v>2600</v>
      </c>
      <c r="E175" s="96">
        <v>0</v>
      </c>
      <c r="F175" s="96">
        <v>2600</v>
      </c>
      <c r="G175" s="96">
        <v>0</v>
      </c>
      <c r="H175" s="96">
        <v>0</v>
      </c>
      <c r="I175" s="96">
        <v>0</v>
      </c>
      <c r="J175" s="96">
        <v>0</v>
      </c>
      <c r="K175" s="96">
        <v>0</v>
      </c>
      <c r="L175" s="103"/>
      <c r="M175" s="103"/>
    </row>
    <row r="176" spans="1:13" ht="12.75">
      <c r="A176" s="109">
        <v>4</v>
      </c>
      <c r="B176" s="110"/>
      <c r="C176" s="111" t="s">
        <v>29</v>
      </c>
      <c r="D176" s="106">
        <f t="shared" si="73"/>
        <v>2500</v>
      </c>
      <c r="E176" s="106">
        <f>SUM(E177)</f>
        <v>0</v>
      </c>
      <c r="F176" s="106">
        <f aca="true" t="shared" si="95" ref="F176:M179">SUM(F177)</f>
        <v>2500</v>
      </c>
      <c r="G176" s="106">
        <f t="shared" si="95"/>
        <v>0</v>
      </c>
      <c r="H176" s="106">
        <f t="shared" si="95"/>
        <v>0</v>
      </c>
      <c r="I176" s="106">
        <f t="shared" si="95"/>
        <v>0</v>
      </c>
      <c r="J176" s="106">
        <f t="shared" si="95"/>
        <v>0</v>
      </c>
      <c r="K176" s="106">
        <f t="shared" si="95"/>
        <v>0</v>
      </c>
      <c r="L176" s="106">
        <f t="shared" si="95"/>
        <v>2500</v>
      </c>
      <c r="M176" s="106">
        <f t="shared" si="95"/>
        <v>2500</v>
      </c>
    </row>
    <row r="177" spans="1:13" ht="25.5">
      <c r="A177" s="109">
        <v>42</v>
      </c>
      <c r="B177" s="110"/>
      <c r="C177" s="111" t="s">
        <v>36</v>
      </c>
      <c r="D177" s="106">
        <f t="shared" si="73"/>
        <v>2500</v>
      </c>
      <c r="E177" s="106">
        <f>SUM(E178)</f>
        <v>0</v>
      </c>
      <c r="F177" s="106">
        <f t="shared" si="95"/>
        <v>2500</v>
      </c>
      <c r="G177" s="106">
        <f t="shared" si="95"/>
        <v>0</v>
      </c>
      <c r="H177" s="106">
        <f t="shared" si="95"/>
        <v>0</v>
      </c>
      <c r="I177" s="106">
        <f t="shared" si="95"/>
        <v>0</v>
      </c>
      <c r="J177" s="106">
        <f t="shared" si="95"/>
        <v>0</v>
      </c>
      <c r="K177" s="106">
        <f t="shared" si="95"/>
        <v>0</v>
      </c>
      <c r="L177" s="106">
        <f t="shared" si="95"/>
        <v>2500</v>
      </c>
      <c r="M177" s="106">
        <f t="shared" si="95"/>
        <v>2500</v>
      </c>
    </row>
    <row r="178" spans="1:13" ht="12.75">
      <c r="A178" s="109">
        <v>422</v>
      </c>
      <c r="B178" s="72"/>
      <c r="C178" s="74" t="s">
        <v>28</v>
      </c>
      <c r="D178" s="106">
        <f t="shared" si="73"/>
        <v>2500</v>
      </c>
      <c r="E178" s="106">
        <f>SUM(E179+E181)</f>
        <v>0</v>
      </c>
      <c r="F178" s="106">
        <f>SUM(F179+F181)</f>
        <v>2500</v>
      </c>
      <c r="G178" s="106">
        <f aca="true" t="shared" si="96" ref="G178:M178">SUM(G179+G181)</f>
        <v>0</v>
      </c>
      <c r="H178" s="106">
        <f t="shared" si="96"/>
        <v>0</v>
      </c>
      <c r="I178" s="106">
        <f t="shared" si="96"/>
        <v>0</v>
      </c>
      <c r="J178" s="106">
        <f t="shared" si="96"/>
        <v>0</v>
      </c>
      <c r="K178" s="106">
        <f t="shared" si="96"/>
        <v>0</v>
      </c>
      <c r="L178" s="106">
        <f t="shared" si="96"/>
        <v>2500</v>
      </c>
      <c r="M178" s="106">
        <f t="shared" si="96"/>
        <v>2500</v>
      </c>
    </row>
    <row r="179" spans="1:13" ht="12.75">
      <c r="A179" s="109">
        <v>4221</v>
      </c>
      <c r="B179" s="75"/>
      <c r="C179" s="74" t="s">
        <v>37</v>
      </c>
      <c r="D179" s="106">
        <f t="shared" si="73"/>
        <v>2000</v>
      </c>
      <c r="E179" s="106">
        <f>SUM(E180)</f>
        <v>0</v>
      </c>
      <c r="F179" s="106">
        <f t="shared" si="95"/>
        <v>2000</v>
      </c>
      <c r="G179" s="106">
        <f t="shared" si="95"/>
        <v>0</v>
      </c>
      <c r="H179" s="106">
        <f t="shared" si="95"/>
        <v>0</v>
      </c>
      <c r="I179" s="106">
        <f t="shared" si="95"/>
        <v>0</v>
      </c>
      <c r="J179" s="106">
        <f t="shared" si="95"/>
        <v>0</v>
      </c>
      <c r="K179" s="106">
        <f t="shared" si="95"/>
        <v>0</v>
      </c>
      <c r="L179" s="114">
        <v>2000</v>
      </c>
      <c r="M179" s="114">
        <v>2000</v>
      </c>
    </row>
    <row r="180" spans="1:13" s="127" customFormat="1" ht="12.75">
      <c r="A180" s="124">
        <v>42211</v>
      </c>
      <c r="B180" s="125"/>
      <c r="C180" s="126" t="s">
        <v>116</v>
      </c>
      <c r="D180" s="114">
        <f t="shared" si="73"/>
        <v>2000</v>
      </c>
      <c r="E180" s="103">
        <v>0</v>
      </c>
      <c r="F180" s="103">
        <v>2000</v>
      </c>
      <c r="G180" s="103">
        <v>0</v>
      </c>
      <c r="H180" s="103">
        <v>0</v>
      </c>
      <c r="I180" s="103">
        <v>0</v>
      </c>
      <c r="J180" s="103">
        <v>0</v>
      </c>
      <c r="K180" s="103">
        <v>0</v>
      </c>
      <c r="L180" s="103"/>
      <c r="M180" s="103"/>
    </row>
    <row r="181" spans="1:13" s="127" customFormat="1" ht="12.75">
      <c r="A181" s="109">
        <v>4241</v>
      </c>
      <c r="B181" s="75"/>
      <c r="C181" s="126" t="s">
        <v>57</v>
      </c>
      <c r="D181" s="106">
        <f t="shared" si="73"/>
        <v>500</v>
      </c>
      <c r="E181" s="128">
        <f>SUM(E182)</f>
        <v>0</v>
      </c>
      <c r="F181" s="128">
        <f aca="true" t="shared" si="97" ref="F181:K181">SUM(F182)</f>
        <v>500</v>
      </c>
      <c r="G181" s="128">
        <f t="shared" si="97"/>
        <v>0</v>
      </c>
      <c r="H181" s="128">
        <f t="shared" si="97"/>
        <v>0</v>
      </c>
      <c r="I181" s="128">
        <f t="shared" si="97"/>
        <v>0</v>
      </c>
      <c r="J181" s="128">
        <f t="shared" si="97"/>
        <v>0</v>
      </c>
      <c r="K181" s="128">
        <f t="shared" si="97"/>
        <v>0</v>
      </c>
      <c r="L181" s="129">
        <v>500</v>
      </c>
      <c r="M181" s="129">
        <v>500</v>
      </c>
    </row>
    <row r="182" spans="1:13" s="127" customFormat="1" ht="12.75">
      <c r="A182" s="124">
        <v>42411</v>
      </c>
      <c r="B182" s="125"/>
      <c r="C182" s="126" t="s">
        <v>57</v>
      </c>
      <c r="D182" s="114">
        <f t="shared" si="73"/>
        <v>500</v>
      </c>
      <c r="E182" s="129">
        <v>0</v>
      </c>
      <c r="F182" s="129">
        <v>500</v>
      </c>
      <c r="G182" s="129">
        <v>0</v>
      </c>
      <c r="H182" s="129">
        <v>0</v>
      </c>
      <c r="I182" s="129">
        <v>0</v>
      </c>
      <c r="J182" s="129">
        <v>0</v>
      </c>
      <c r="K182" s="129">
        <v>0</v>
      </c>
      <c r="L182" s="129"/>
      <c r="M182" s="129"/>
    </row>
  </sheetData>
  <sheetProtection/>
  <mergeCells count="1">
    <mergeCell ref="A1:M1"/>
  </mergeCells>
  <printOptions gridLines="1" horizontalCentered="1"/>
  <pageMargins left="0.1968503937007874" right="0.1968503937007874" top="0.4330708661417323" bottom="0.3937007874015748" header="0.31496062992125984" footer="0.1968503937007874"/>
  <pageSetup horizontalDpi="600" verticalDpi="600" orientation="landscape" paperSize="9" scale="8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Učitelj02</cp:lastModifiedBy>
  <cp:lastPrinted>2016-09-29T07:20:40Z</cp:lastPrinted>
  <dcterms:created xsi:type="dcterms:W3CDTF">2013-09-11T11:00:21Z</dcterms:created>
  <dcterms:modified xsi:type="dcterms:W3CDTF">2016-09-29T07:21:49Z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